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640" yWindow="1180" windowWidth="28160" windowHeight="168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25" i="1"/>
  <c r="B29" i="1"/>
  <c r="B21" i="1"/>
  <c r="B20" i="1"/>
  <c r="B28" i="1"/>
  <c r="B13" i="1"/>
  <c r="B7" i="1"/>
  <c r="B8" i="1"/>
  <c r="B10" i="1"/>
  <c r="B6" i="1"/>
  <c r="B22" i="1"/>
  <c r="B3" i="1"/>
  <c r="B23" i="1"/>
  <c r="B31" i="1"/>
  <c r="B32" i="1"/>
  <c r="B33" i="1"/>
  <c r="B34" i="1"/>
</calcChain>
</file>

<file path=xl/sharedStrings.xml><?xml version="1.0" encoding="utf-8"?>
<sst xmlns="http://schemas.openxmlformats.org/spreadsheetml/2006/main" count="50" uniqueCount="36">
  <si>
    <t>Algemeen</t>
  </si>
  <si>
    <t>Zon</t>
  </si>
  <si>
    <t>Excentriciteit: e0</t>
  </si>
  <si>
    <t>Mercurius</t>
  </si>
  <si>
    <t>Excentriciteit: e</t>
  </si>
  <si>
    <t>e complementair</t>
  </si>
  <si>
    <t>Periheliumprecessie</t>
  </si>
  <si>
    <t>Lengte van de klimmende knoop</t>
  </si>
  <si>
    <t>Lengte van het perihelium</t>
  </si>
  <si>
    <t>graden</t>
  </si>
  <si>
    <t>m</t>
  </si>
  <si>
    <t>Astronomische eenheid: AE</t>
  </si>
  <si>
    <t>m3/(kg s2)</t>
  </si>
  <si>
    <t>Gravitatieconstante: G</t>
  </si>
  <si>
    <t>kg</t>
  </si>
  <si>
    <t>Massa: m0</t>
  </si>
  <si>
    <t>Equatoriale straal: a0</t>
  </si>
  <si>
    <t>Polaire straal: b0</t>
  </si>
  <si>
    <t>a0 - b0</t>
  </si>
  <si>
    <t>AE</t>
  </si>
  <si>
    <t>radialen</t>
  </si>
  <si>
    <t>Halve lange baanas: a</t>
  </si>
  <si>
    <t>i</t>
  </si>
  <si>
    <t>ω</t>
  </si>
  <si>
    <t>Inclinatie: i</t>
  </si>
  <si>
    <t>Argument van het perihelium: ω</t>
  </si>
  <si>
    <t>Massa: m</t>
  </si>
  <si>
    <t>Δχ</t>
  </si>
  <si>
    <t>radialen per seconde</t>
  </si>
  <si>
    <t>graden per seconde</t>
  </si>
  <si>
    <t>boogseconden per seconde</t>
  </si>
  <si>
    <t>boogseconden per eeuw</t>
  </si>
  <si>
    <t>milliboogseconden per eeuw</t>
  </si>
  <si>
    <t>sin^2 ω</t>
  </si>
  <si>
    <t>sin^2 i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</si>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</sst>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sqref="A1:B1"/>
    </sheetView>
  </sheetViews>
  <sheetFormatPr baseColWidth="10" defaultRowHeight="16" x14ac:dyDescent="0.2"/>
  <cols>
    <col min="1" max="3" width="33" customWidth="1"/>
  </cols>
  <sheetData>
    <row r="1" spans="1:3" x14ac:dyDescent="0.2">
      <c r="A1" s="3" t="s">
        <v>0</v>
      </c>
      <c r="B1" s="3"/>
    </row>
    <row r="2" spans="1:3" x14ac:dyDescent="0.2">
      <c r="A2" t="s">
        <v>11</v>
      </c>
      <c r="B2" s="2">
        <v>149597870700</v>
      </c>
      <c r="C2" t="s">
        <v>10</v>
      </c>
    </row>
    <row r="3" spans="1:3" x14ac:dyDescent="0.2">
      <c r="A3" t="s">
        <v>13</v>
      </c>
      <c r="B3" s="2">
        <f>6.67428*10^-11</f>
        <v>6.6742799999999995E-11</v>
      </c>
      <c r="C3" t="s">
        <v>12</v>
      </c>
    </row>
    <row r="4" spans="1:3" x14ac:dyDescent="0.2">
      <c r="B4" s="1"/>
    </row>
    <row r="5" spans="1:3" x14ac:dyDescent="0.2">
      <c r="A5" s="3" t="s">
        <v>1</v>
      </c>
      <c r="B5" s="3"/>
    </row>
    <row r="6" spans="1:3" x14ac:dyDescent="0.2">
      <c r="A6" t="s">
        <v>15</v>
      </c>
      <c r="B6" s="2">
        <f>1.989*10^30</f>
        <v>1.9890000000000002E+30</v>
      </c>
      <c r="C6" t="s">
        <v>14</v>
      </c>
    </row>
    <row r="7" spans="1:3" x14ac:dyDescent="0.2">
      <c r="A7" t="s">
        <v>16</v>
      </c>
      <c r="B7" s="2">
        <f>695700000</f>
        <v>695700000</v>
      </c>
      <c r="C7" t="s">
        <v>10</v>
      </c>
    </row>
    <row r="8" spans="1:3" x14ac:dyDescent="0.2">
      <c r="A8" t="s">
        <v>17</v>
      </c>
      <c r="B8" s="1">
        <f>B7-B9</f>
        <v>695693000</v>
      </c>
      <c r="C8" t="s">
        <v>10</v>
      </c>
    </row>
    <row r="9" spans="1:3" x14ac:dyDescent="0.2">
      <c r="A9" t="s">
        <v>18</v>
      </c>
      <c r="B9" s="2">
        <v>7000</v>
      </c>
      <c r="C9" t="s">
        <v>10</v>
      </c>
    </row>
    <row r="10" spans="1:3" x14ac:dyDescent="0.2">
      <c r="A10" t="s">
        <v>2</v>
      </c>
      <c r="B10">
        <f>SQRT(1-POWER(B8/B7,2))</f>
        <v>4.4859241256815889E-3</v>
      </c>
    </row>
    <row r="12" spans="1:3" x14ac:dyDescent="0.2">
      <c r="A12" s="3" t="s">
        <v>3</v>
      </c>
      <c r="B12" s="3"/>
    </row>
    <row r="13" spans="1:3" x14ac:dyDescent="0.2">
      <c r="A13" t="s">
        <v>26</v>
      </c>
      <c r="B13" s="2">
        <f>3.3011*10^23</f>
        <v>3.3010999999999995E+23</v>
      </c>
      <c r="C13" t="s">
        <v>14</v>
      </c>
    </row>
    <row r="14" spans="1:3" x14ac:dyDescent="0.2">
      <c r="A14" t="s">
        <v>7</v>
      </c>
      <c r="B14" s="2">
        <v>48.331670000000003</v>
      </c>
      <c r="C14" t="s">
        <v>9</v>
      </c>
    </row>
    <row r="15" spans="1:3" x14ac:dyDescent="0.2">
      <c r="A15" t="s">
        <v>8</v>
      </c>
      <c r="B15" s="2">
        <v>77.456450000000004</v>
      </c>
      <c r="C15" t="s">
        <v>9</v>
      </c>
    </row>
    <row r="16" spans="1:3" x14ac:dyDescent="0.2">
      <c r="A16" t="s">
        <v>25</v>
      </c>
      <c r="B16" s="1">
        <v>29.124870000000001</v>
      </c>
      <c r="C16" t="s">
        <v>9</v>
      </c>
    </row>
    <row r="17" spans="1:3" x14ac:dyDescent="0.2">
      <c r="A17" t="s">
        <v>24</v>
      </c>
      <c r="B17" s="2">
        <v>7.0048700000000004</v>
      </c>
      <c r="C17" t="s">
        <v>9</v>
      </c>
    </row>
    <row r="18" spans="1:3" x14ac:dyDescent="0.2">
      <c r="A18" t="s">
        <v>4</v>
      </c>
      <c r="B18" s="2">
        <v>0.20563069</v>
      </c>
    </row>
    <row r="19" spans="1:3" x14ac:dyDescent="0.2">
      <c r="A19" t="s">
        <v>21</v>
      </c>
      <c r="B19" s="2">
        <v>0.38709893000000001</v>
      </c>
      <c r="C19" t="s">
        <v>19</v>
      </c>
    </row>
    <row r="20" spans="1:3" x14ac:dyDescent="0.2">
      <c r="A20" t="s">
        <v>23</v>
      </c>
      <c r="B20">
        <f>B16/180*PI()</f>
        <v>0.50832487571532092</v>
      </c>
      <c r="C20" t="s">
        <v>20</v>
      </c>
    </row>
    <row r="21" spans="1:3" x14ac:dyDescent="0.2">
      <c r="A21" t="s">
        <v>22</v>
      </c>
      <c r="B21">
        <f>B17/180*PI()</f>
        <v>0.1222580451741752</v>
      </c>
      <c r="C21" t="s">
        <v>20</v>
      </c>
    </row>
    <row r="22" spans="1:3" x14ac:dyDescent="0.2">
      <c r="A22" t="s">
        <v>5</v>
      </c>
      <c r="B22">
        <f>SQRT(1-POWER(B18,2))</f>
        <v>0.97862966403544294</v>
      </c>
    </row>
    <row r="23" spans="1:3" x14ac:dyDescent="0.2">
      <c r="A23" t="s">
        <v>21</v>
      </c>
      <c r="B23">
        <f>B2*B19</f>
        <v>57909175678.248352</v>
      </c>
      <c r="C23" t="s">
        <v>10</v>
      </c>
    </row>
    <row r="25" spans="1:3" x14ac:dyDescent="0.2">
      <c r="A25" t="s">
        <v>35</v>
      </c>
      <c r="B25">
        <f>B6+B13</f>
        <v>1.9890003301100003E+30</v>
      </c>
    </row>
    <row r="27" spans="1:3" x14ac:dyDescent="0.2">
      <c r="A27" s="3" t="s">
        <v>6</v>
      </c>
      <c r="B27" s="3"/>
    </row>
    <row r="28" spans="1:3" x14ac:dyDescent="0.2">
      <c r="A28" t="s">
        <v>33</v>
      </c>
      <c r="B28">
        <f>POWER(SIN(B20),2)</f>
        <v>0.23689110878877759</v>
      </c>
    </row>
    <row r="29" spans="1:3" x14ac:dyDescent="0.2">
      <c r="A29" t="s">
        <v>34</v>
      </c>
      <c r="B29">
        <f>POWER(SIN(B21),2)</f>
        <v>1.4872706636567652E-2</v>
      </c>
    </row>
    <row r="30" spans="1:3" x14ac:dyDescent="0.2">
      <c r="A30" t="s">
        <v>27</v>
      </c>
      <c r="B30">
        <f>-3*POWER(B7,2)*POWER(B10,2)*B6/(40*POWER(B22,4))*SQRT(B3/(B25*POWER(B23,7)))*(4-3*B29*(1+2*B28))</f>
        <v>-7.7250353959526681E-16</v>
      </c>
      <c r="C30" t="s">
        <v>28</v>
      </c>
    </row>
    <row r="31" spans="1:3" x14ac:dyDescent="0.2">
      <c r="A31" t="s">
        <v>27</v>
      </c>
      <c r="B31">
        <f>B30*180/PI()</f>
        <v>-4.4261192477726066E-14</v>
      </c>
      <c r="C31" t="s">
        <v>29</v>
      </c>
    </row>
    <row r="32" spans="1:3" x14ac:dyDescent="0.2">
      <c r="A32" t="s">
        <v>27</v>
      </c>
      <c r="B32">
        <f>B31*3600</f>
        <v>-1.5934029291981383E-10</v>
      </c>
      <c r="C32" t="s">
        <v>30</v>
      </c>
    </row>
    <row r="33" spans="1:3" x14ac:dyDescent="0.2">
      <c r="A33" t="s">
        <v>27</v>
      </c>
      <c r="B33">
        <f>B32*3600*24*365.25*100</f>
        <v>-0.50283972278463174</v>
      </c>
      <c r="C33" t="s">
        <v>31</v>
      </c>
    </row>
    <row r="34" spans="1:3" x14ac:dyDescent="0.2">
      <c r="A34" t="s">
        <v>27</v>
      </c>
      <c r="B34">
        <f>B33*1000</f>
        <v>-502.83972278463176</v>
      </c>
      <c r="C34" t="s">
        <v>32</v>
      </c>
    </row>
  </sheetData>
  <mergeCells count="4">
    <mergeCell ref="A1:B1"/>
    <mergeCell ref="A5:B5"/>
    <mergeCell ref="A12:B12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2020-05-26T13:02:20Z</dcterms:created>
  <dcterms:modified xsi:type="dcterms:W3CDTF">2020-05-26T14:32:12Z</dcterms:modified>
</cp:coreProperties>
</file>