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12" i="1"/>
  <c r="B10" i="1"/>
  <c r="B34" i="1"/>
  <c r="B35" i="1"/>
  <c r="B4" i="1"/>
  <c r="B31" i="1"/>
  <c r="B30" i="1"/>
  <c r="B32" i="1"/>
  <c r="B15" i="1"/>
  <c r="B25" i="1"/>
  <c r="B19" i="1"/>
  <c r="B20" i="1"/>
  <c r="B21" i="1"/>
  <c r="B22" i="1"/>
  <c r="B23" i="1"/>
  <c r="B26" i="1"/>
  <c r="B9" i="1"/>
  <c r="B13" i="1"/>
  <c r="B16" i="1"/>
  <c r="B17" i="1"/>
</calcChain>
</file>

<file path=xl/sharedStrings.xml><?xml version="1.0" encoding="utf-8"?>
<sst xmlns="http://schemas.openxmlformats.org/spreadsheetml/2006/main" count="27" uniqueCount="27">
  <si>
    <t>Q</t>
  </si>
  <si>
    <t>R</t>
  </si>
  <si>
    <t>z0</t>
  </si>
  <si>
    <t>e</t>
  </si>
  <si>
    <t>m</t>
  </si>
  <si>
    <t>epsilon0</t>
  </si>
  <si>
    <t>k</t>
  </si>
  <si>
    <t>beta</t>
  </si>
  <si>
    <t>r (z = 0)</t>
  </si>
  <si>
    <t>omega</t>
  </si>
  <si>
    <t>r0 (z = z0)</t>
  </si>
  <si>
    <t>f</t>
  </si>
  <si>
    <t>T</t>
  </si>
  <si>
    <t>v</t>
  </si>
  <si>
    <t>U (z = z0)</t>
  </si>
  <si>
    <t>U (z = 0)</t>
  </si>
  <si>
    <t>delta U</t>
  </si>
  <si>
    <t>E</t>
  </si>
  <si>
    <t>omega z0</t>
  </si>
  <si>
    <t>z0/R</t>
  </si>
  <si>
    <t>ratio</t>
  </si>
  <si>
    <t>v (20)</t>
  </si>
  <si>
    <t>v (21)</t>
  </si>
  <si>
    <t>v (20)/v (21)</t>
  </si>
  <si>
    <t>a0</t>
  </si>
  <si>
    <t>n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</si>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</sst>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/>
  </sheetViews>
  <sheetFormatPr baseColWidth="10" defaultRowHeight="16" x14ac:dyDescent="0.2"/>
  <cols>
    <col min="1" max="1" width="18.83203125" customWidth="1"/>
    <col min="2" max="2" width="18.83203125" style="1" customWidth="1"/>
  </cols>
  <sheetData>
    <row r="1" spans="1:2" x14ac:dyDescent="0.2">
      <c r="A1" t="s">
        <v>3</v>
      </c>
      <c r="B1" s="1">
        <v>1.602E-19</v>
      </c>
    </row>
    <row r="2" spans="1:2" x14ac:dyDescent="0.2">
      <c r="A2" t="s">
        <v>4</v>
      </c>
      <c r="B2" s="1">
        <v>9.1000000000000001E-31</v>
      </c>
    </row>
    <row r="3" spans="1:2" x14ac:dyDescent="0.2">
      <c r="A3" t="s">
        <v>0</v>
      </c>
      <c r="B3" s="1">
        <v>9.9999999999999998E-13</v>
      </c>
    </row>
    <row r="4" spans="1:2" x14ac:dyDescent="0.2">
      <c r="A4" t="s">
        <v>25</v>
      </c>
      <c r="B4" s="1">
        <f>B3/B1</f>
        <v>6242197.2534332089</v>
      </c>
    </row>
    <row r="5" spans="1:2" x14ac:dyDescent="0.2">
      <c r="A5" t="s">
        <v>1</v>
      </c>
      <c r="B5" s="1">
        <v>0.1</v>
      </c>
    </row>
    <row r="6" spans="1:2" x14ac:dyDescent="0.2">
      <c r="A6" t="s">
        <v>2</v>
      </c>
      <c r="B6" s="1">
        <f>B28*B5</f>
        <v>10</v>
      </c>
    </row>
    <row r="7" spans="1:2" x14ac:dyDescent="0.2">
      <c r="A7" t="s">
        <v>5</v>
      </c>
      <c r="B7" s="1">
        <v>8.8500000000000005E-12</v>
      </c>
    </row>
    <row r="9" spans="1:2" x14ac:dyDescent="0.2">
      <c r="A9" t="s">
        <v>6</v>
      </c>
      <c r="B9" s="1">
        <f>1/(4*PI()*B7)</f>
        <v>8991804694.4573631</v>
      </c>
    </row>
    <row r="10" spans="1:2" x14ac:dyDescent="0.2">
      <c r="A10" t="s">
        <v>7</v>
      </c>
      <c r="B10" s="1">
        <f>B1*B9*B3/B2</f>
        <v>1582952870.3868895</v>
      </c>
    </row>
    <row r="12" spans="1:2" x14ac:dyDescent="0.2">
      <c r="A12" t="s">
        <v>10</v>
      </c>
      <c r="B12" s="1">
        <f>SQRT(POWER(B5,2)+POWER(B6,2))</f>
        <v>10.000499987500625</v>
      </c>
    </row>
    <row r="13" spans="1:2" x14ac:dyDescent="0.2">
      <c r="A13" t="s">
        <v>8</v>
      </c>
      <c r="B13" s="1">
        <f>B5</f>
        <v>0.1</v>
      </c>
    </row>
    <row r="15" spans="1:2" x14ac:dyDescent="0.2">
      <c r="A15" t="s">
        <v>9</v>
      </c>
      <c r="B15" s="1">
        <f>SQRT(B10/POWER(B12,3))</f>
        <v>1258.0601961485133</v>
      </c>
    </row>
    <row r="16" spans="1:2" x14ac:dyDescent="0.2">
      <c r="A16" t="s">
        <v>11</v>
      </c>
      <c r="B16" s="1">
        <f>B15/(2*PI())</f>
        <v>200.22649892419534</v>
      </c>
    </row>
    <row r="17" spans="1:2" x14ac:dyDescent="0.2">
      <c r="A17" t="s">
        <v>12</v>
      </c>
      <c r="B17" s="1">
        <f>1/B16</f>
        <v>4.9943439323612933E-3</v>
      </c>
    </row>
    <row r="19" spans="1:2" x14ac:dyDescent="0.2">
      <c r="A19" t="s">
        <v>14</v>
      </c>
      <c r="B19" s="1">
        <f>B9*B3/B12</f>
        <v>8.9913551379390978E-4</v>
      </c>
    </row>
    <row r="20" spans="1:2" x14ac:dyDescent="0.2">
      <c r="A20" t="s">
        <v>15</v>
      </c>
      <c r="B20" s="1">
        <f>B9*B3/B13</f>
        <v>8.9918046944573615E-2</v>
      </c>
    </row>
    <row r="21" spans="1:2" x14ac:dyDescent="0.2">
      <c r="A21" t="s">
        <v>16</v>
      </c>
      <c r="B21" s="1">
        <f>B20-B19</f>
        <v>8.901891143077971E-2</v>
      </c>
    </row>
    <row r="22" spans="1:2" x14ac:dyDescent="0.2">
      <c r="A22" t="s">
        <v>17</v>
      </c>
      <c r="B22" s="1">
        <f>B1*B21</f>
        <v>1.4260829611210911E-20</v>
      </c>
    </row>
    <row r="23" spans="1:2" x14ac:dyDescent="0.2">
      <c r="A23" t="s">
        <v>13</v>
      </c>
      <c r="B23" s="1">
        <f>SQRT(2*B22/B2)</f>
        <v>177038.08251899364</v>
      </c>
    </row>
    <row r="25" spans="1:2" x14ac:dyDescent="0.2">
      <c r="A25" t="s">
        <v>18</v>
      </c>
      <c r="B25" s="1">
        <f>B15*B6</f>
        <v>12580.601961485134</v>
      </c>
    </row>
    <row r="26" spans="1:2" x14ac:dyDescent="0.2">
      <c r="A26" t="s">
        <v>20</v>
      </c>
      <c r="B26" s="1">
        <f>B25/B23</f>
        <v>7.106155795680523E-2</v>
      </c>
    </row>
    <row r="28" spans="1:2" x14ac:dyDescent="0.2">
      <c r="A28" t="s">
        <v>19</v>
      </c>
      <c r="B28" s="1">
        <v>100</v>
      </c>
    </row>
    <row r="30" spans="1:2" x14ac:dyDescent="0.2">
      <c r="A30" t="s">
        <v>21</v>
      </c>
      <c r="B30" s="1">
        <f>SQRT(B10*(2/B5-2/B12))</f>
        <v>177038.08251899364</v>
      </c>
    </row>
    <row r="31" spans="1:2" x14ac:dyDescent="0.2">
      <c r="A31" t="s">
        <v>22</v>
      </c>
      <c r="B31" s="1">
        <f>SQRT(B10*POWER(B6,2)/POWER(B5,3))</f>
        <v>12581545.494838418</v>
      </c>
    </row>
    <row r="32" spans="1:2" x14ac:dyDescent="0.2">
      <c r="A32" t="s">
        <v>23</v>
      </c>
      <c r="B32" s="1">
        <f>B30/B31</f>
        <v>1.4071250832548636E-2</v>
      </c>
    </row>
    <row r="34" spans="1:2" x14ac:dyDescent="0.2">
      <c r="A34" t="s">
        <v>24</v>
      </c>
      <c r="B34" s="1">
        <f>B10*B6/POWER(B12,3)</f>
        <v>15827154.571332356</v>
      </c>
    </row>
    <row r="35" spans="1:2" x14ac:dyDescent="0.2">
      <c r="A35" t="s">
        <v>26</v>
      </c>
      <c r="B35" s="1">
        <f>SQRT(2*B6/B34)</f>
        <v>1.1241223327012788E-3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2020-04-30T16:20:01Z</dcterms:created>
  <dcterms:modified xsi:type="dcterms:W3CDTF">2020-05-04T07:12:52Z</dcterms:modified>
</cp:coreProperties>
</file>