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46.xml" ContentType="application/vnd.openxmlformats-officedocument.spreadsheetml.externalLink+xml"/>
  <Override PartName="/xl/externalLinks/externalLink147.xml" ContentType="application/vnd.openxmlformats-officedocument.spreadsheetml.externalLink+xml"/>
  <Override PartName="/xl/externalLinks/externalLink148.xml" ContentType="application/vnd.openxmlformats-officedocument.spreadsheetml.externalLink+xml"/>
  <Override PartName="/xl/externalLinks/externalLink149.xml" ContentType="application/vnd.openxmlformats-officedocument.spreadsheetml.externalLink+xml"/>
  <Override PartName="/xl/externalLinks/externalLink150.xml" ContentType="application/vnd.openxmlformats-officedocument.spreadsheetml.externalLink+xml"/>
  <Override PartName="/xl/externalLinks/externalLink151.xml" ContentType="application/vnd.openxmlformats-officedocument.spreadsheetml.externalLink+xml"/>
  <Override PartName="/xl/externalLinks/externalLink152.xml" ContentType="application/vnd.openxmlformats-officedocument.spreadsheetml.externalLink+xml"/>
  <Override PartName="/xl/externalLinks/externalLink153.xml" ContentType="application/vnd.openxmlformats-officedocument.spreadsheetml.externalLink+xml"/>
  <Override PartName="/xl/externalLinks/externalLink154.xml" ContentType="application/vnd.openxmlformats-officedocument.spreadsheetml.externalLink+xml"/>
  <Override PartName="/xl/externalLinks/externalLink155.xml" ContentType="application/vnd.openxmlformats-officedocument.spreadsheetml.externalLink+xml"/>
  <Override PartName="/xl/externalLinks/externalLink156.xml" ContentType="application/vnd.openxmlformats-officedocument.spreadsheetml.externalLink+xml"/>
  <Override PartName="/xl/externalLinks/externalLink157.xml" ContentType="application/vnd.openxmlformats-officedocument.spreadsheetml.externalLink+xml"/>
  <Override PartName="/xl/externalLinks/externalLink158.xml" ContentType="application/vnd.openxmlformats-officedocument.spreadsheetml.externalLink+xml"/>
  <Override PartName="/xl/externalLinks/externalLink159.xml" ContentType="application/vnd.openxmlformats-officedocument.spreadsheetml.externalLink+xml"/>
  <Override PartName="/xl/externalLinks/externalLink160.xml" ContentType="application/vnd.openxmlformats-officedocument.spreadsheetml.externalLink+xml"/>
  <Override PartName="/xl/externalLinks/externalLink161.xml" ContentType="application/vnd.openxmlformats-officedocument.spreadsheetml.externalLink+xml"/>
  <Override PartName="/xl/externalLinks/externalLink162.xml" ContentType="application/vnd.openxmlformats-officedocument.spreadsheetml.externalLink+xml"/>
  <Override PartName="/xl/externalLinks/externalLink163.xml" ContentType="application/vnd.openxmlformats-officedocument.spreadsheetml.externalLink+xml"/>
  <Override PartName="/xl/externalLinks/externalLink164.xml" ContentType="application/vnd.openxmlformats-officedocument.spreadsheetml.externalLink+xml"/>
  <Override PartName="/xl/externalLinks/externalLink165.xml" ContentType="application/vnd.openxmlformats-officedocument.spreadsheetml.externalLink+xml"/>
  <Override PartName="/xl/externalLinks/externalLink166.xml" ContentType="application/vnd.openxmlformats-officedocument.spreadsheetml.externalLink+xml"/>
  <Override PartName="/xl/externalLinks/externalLink167.xml" ContentType="application/vnd.openxmlformats-officedocument.spreadsheetml.externalLink+xml"/>
  <Override PartName="/xl/externalLinks/externalLink168.xml" ContentType="application/vnd.openxmlformats-officedocument.spreadsheetml.externalLink+xml"/>
  <Override PartName="/xl/externalLinks/externalLink169.xml" ContentType="application/vnd.openxmlformats-officedocument.spreadsheetml.externalLink+xml"/>
  <Override PartName="/xl/externalLinks/externalLink170.xml" ContentType="application/vnd.openxmlformats-officedocument.spreadsheetml.externalLink+xml"/>
  <Override PartName="/xl/externalLinks/externalLink171.xml" ContentType="application/vnd.openxmlformats-officedocument.spreadsheetml.externalLink+xml"/>
  <Override PartName="/xl/externalLinks/externalLink172.xml" ContentType="application/vnd.openxmlformats-officedocument.spreadsheetml.externalLink+xml"/>
  <Override PartName="/xl/externalLinks/externalLink173.xml" ContentType="application/vnd.openxmlformats-officedocument.spreadsheetml.externalLink+xml"/>
  <Override PartName="/xl/externalLinks/externalLink174.xml" ContentType="application/vnd.openxmlformats-officedocument.spreadsheetml.externalLink+xml"/>
  <Override PartName="/xl/externalLinks/externalLink175.xml" ContentType="application/vnd.openxmlformats-officedocument.spreadsheetml.externalLink+xml"/>
  <Override PartName="/xl/externalLinks/externalLink176.xml" ContentType="application/vnd.openxmlformats-officedocument.spreadsheetml.externalLink+xml"/>
  <Override PartName="/xl/externalLinks/externalLink177.xml" ContentType="application/vnd.openxmlformats-officedocument.spreadsheetml.externalLink+xml"/>
  <Override PartName="/xl/externalLinks/externalLink178.xml" ContentType="application/vnd.openxmlformats-officedocument.spreadsheetml.externalLink+xml"/>
  <Override PartName="/xl/externalLinks/externalLink179.xml" ContentType="application/vnd.openxmlformats-officedocument.spreadsheetml.externalLink+xml"/>
  <Override PartName="/xl/externalLinks/externalLink180.xml" ContentType="application/vnd.openxmlformats-officedocument.spreadsheetml.externalLink+xml"/>
  <Override PartName="/xl/externalLinks/externalLink181.xml" ContentType="application/vnd.openxmlformats-officedocument.spreadsheetml.externalLink+xml"/>
  <Override PartName="/xl/externalLinks/externalLink182.xml" ContentType="application/vnd.openxmlformats-officedocument.spreadsheetml.externalLink+xml"/>
  <Override PartName="/xl/externalLinks/externalLink183.xml" ContentType="application/vnd.openxmlformats-officedocument.spreadsheetml.externalLink+xml"/>
  <Override PartName="/xl/externalLinks/externalLink184.xml" ContentType="application/vnd.openxmlformats-officedocument.spreadsheetml.externalLink+xml"/>
  <Override PartName="/xl/externalLinks/externalLink185.xml" ContentType="application/vnd.openxmlformats-officedocument.spreadsheetml.externalLink+xml"/>
  <Override PartName="/xl/externalLinks/externalLink186.xml" ContentType="application/vnd.openxmlformats-officedocument.spreadsheetml.externalLink+xml"/>
  <Override PartName="/xl/externalLinks/externalLink187.xml" ContentType="application/vnd.openxmlformats-officedocument.spreadsheetml.externalLink+xml"/>
  <Override PartName="/xl/externalLinks/externalLink188.xml" ContentType="application/vnd.openxmlformats-officedocument.spreadsheetml.externalLink+xml"/>
  <Override PartName="/xl/externalLinks/externalLink189.xml" ContentType="application/vnd.openxmlformats-officedocument.spreadsheetml.externalLink+xml"/>
  <Override PartName="/xl/externalLinks/externalLink190.xml" ContentType="application/vnd.openxmlformats-officedocument.spreadsheetml.externalLink+xml"/>
  <Override PartName="/xl/externalLinks/externalLink191.xml" ContentType="application/vnd.openxmlformats-officedocument.spreadsheetml.externalLink+xml"/>
  <Override PartName="/xl/externalLinks/externalLink192.xml" ContentType="application/vnd.openxmlformats-officedocument.spreadsheetml.externalLink+xml"/>
  <Override PartName="/xl/externalLinks/externalLink193.xml" ContentType="application/vnd.openxmlformats-officedocument.spreadsheetml.externalLink+xml"/>
  <Override PartName="/xl/externalLinks/externalLink194.xml" ContentType="application/vnd.openxmlformats-officedocument.spreadsheetml.externalLink+xml"/>
  <Override PartName="/xl/externalLinks/externalLink195.xml" ContentType="application/vnd.openxmlformats-officedocument.spreadsheetml.externalLink+xml"/>
  <Override PartName="/xl/externalLinks/externalLink196.xml" ContentType="application/vnd.openxmlformats-officedocument.spreadsheetml.externalLink+xml"/>
  <Override PartName="/xl/externalLinks/externalLink197.xml" ContentType="application/vnd.openxmlformats-officedocument.spreadsheetml.externalLink+xml"/>
  <Override PartName="/xl/externalLinks/externalLink198.xml" ContentType="application/vnd.openxmlformats-officedocument.spreadsheetml.externalLink+xml"/>
  <Override PartName="/xl/externalLinks/externalLink199.xml" ContentType="application/vnd.openxmlformats-officedocument.spreadsheetml.externalLink+xml"/>
  <Override PartName="/xl/externalLinks/externalLink200.xml" ContentType="application/vnd.openxmlformats-officedocument.spreadsheetml.externalLink+xml"/>
  <Override PartName="/xl/externalLinks/externalLink201.xml" ContentType="application/vnd.openxmlformats-officedocument.spreadsheetml.externalLink+xml"/>
  <Override PartName="/xl/externalLinks/externalLink202.xml" ContentType="application/vnd.openxmlformats-officedocument.spreadsheetml.externalLink+xml"/>
  <Override PartName="/xl/externalLinks/externalLink203.xml" ContentType="application/vnd.openxmlformats-officedocument.spreadsheetml.externalLink+xml"/>
  <Override PartName="/xl/externalLinks/externalLink204.xml" ContentType="application/vnd.openxmlformats-officedocument.spreadsheetml.externalLink+xml"/>
  <Override PartName="/xl/externalLinks/externalLink205.xml" ContentType="application/vnd.openxmlformats-officedocument.spreadsheetml.externalLink+xml"/>
  <Override PartName="/xl/externalLinks/externalLink206.xml" ContentType="application/vnd.openxmlformats-officedocument.spreadsheetml.externalLink+xml"/>
  <Override PartName="/xl/externalLinks/externalLink207.xml" ContentType="application/vnd.openxmlformats-officedocument.spreadsheetml.externalLink+xml"/>
  <Override PartName="/xl/externalLinks/externalLink208.xml" ContentType="application/vnd.openxmlformats-officedocument.spreadsheetml.externalLink+xml"/>
  <Override PartName="/xl/externalLinks/externalLink209.xml" ContentType="application/vnd.openxmlformats-officedocument.spreadsheetml.externalLink+xml"/>
  <Override PartName="/xl/externalLinks/externalLink210.xml" ContentType="application/vnd.openxmlformats-officedocument.spreadsheetml.externalLink+xml"/>
  <Override PartName="/xl/externalLinks/externalLink211.xml" ContentType="application/vnd.openxmlformats-officedocument.spreadsheetml.externalLink+xml"/>
  <Override PartName="/xl/externalLinks/externalLink212.xml" ContentType="application/vnd.openxmlformats-officedocument.spreadsheetml.externalLink+xml"/>
  <Override PartName="/xl/externalLinks/externalLink213.xml" ContentType="application/vnd.openxmlformats-officedocument.spreadsheetml.externalLink+xml"/>
  <Override PartName="/xl/externalLinks/externalLink214.xml" ContentType="application/vnd.openxmlformats-officedocument.spreadsheetml.externalLink+xml"/>
  <Override PartName="/xl/externalLinks/externalLink215.xml" ContentType="application/vnd.openxmlformats-officedocument.spreadsheetml.externalLink+xml"/>
  <Override PartName="/xl/externalLinks/externalLink216.xml" ContentType="application/vnd.openxmlformats-officedocument.spreadsheetml.externalLink+xml"/>
  <Override PartName="/xl/externalLinks/externalLink217.xml" ContentType="application/vnd.openxmlformats-officedocument.spreadsheetml.externalLink+xml"/>
  <Override PartName="/xl/externalLinks/externalLink218.xml" ContentType="application/vnd.openxmlformats-officedocument.spreadsheetml.externalLink+xml"/>
  <Override PartName="/xl/externalLinks/externalLink219.xml" ContentType="application/vnd.openxmlformats-officedocument.spreadsheetml.externalLink+xml"/>
  <Override PartName="/xl/externalLinks/externalLink220.xml" ContentType="application/vnd.openxmlformats-officedocument.spreadsheetml.externalLink+xml"/>
  <Override PartName="/xl/externalLinks/externalLink221.xml" ContentType="application/vnd.openxmlformats-officedocument.spreadsheetml.externalLink+xml"/>
  <Override PartName="/xl/externalLinks/externalLink222.xml" ContentType="application/vnd.openxmlformats-officedocument.spreadsheetml.externalLink+xml"/>
  <Override PartName="/xl/externalLinks/externalLink223.xml" ContentType="application/vnd.openxmlformats-officedocument.spreadsheetml.externalLink+xml"/>
  <Override PartName="/xl/externalLinks/externalLink224.xml" ContentType="application/vnd.openxmlformats-officedocument.spreadsheetml.externalLink+xml"/>
  <Override PartName="/xl/externalLinks/externalLink225.xml" ContentType="application/vnd.openxmlformats-officedocument.spreadsheetml.externalLink+xml"/>
  <Override PartName="/xl/externalLinks/externalLink226.xml" ContentType="application/vnd.openxmlformats-officedocument.spreadsheetml.externalLink+xml"/>
  <Override PartName="/xl/externalLinks/externalLink227.xml" ContentType="application/vnd.openxmlformats-officedocument.spreadsheetml.externalLink+xml"/>
  <Override PartName="/xl/externalLinks/externalLink228.xml" ContentType="application/vnd.openxmlformats-officedocument.spreadsheetml.externalLink+xml"/>
  <Override PartName="/xl/externalLinks/externalLink229.xml" ContentType="application/vnd.openxmlformats-officedocument.spreadsheetml.externalLink+xml"/>
  <Override PartName="/xl/externalLinks/externalLink230.xml" ContentType="application/vnd.openxmlformats-officedocument.spreadsheetml.externalLink+xml"/>
  <Override PartName="/xl/externalLinks/externalLink231.xml" ContentType="application/vnd.openxmlformats-officedocument.spreadsheetml.externalLink+xml"/>
  <Override PartName="/xl/externalLinks/externalLink232.xml" ContentType="application/vnd.openxmlformats-officedocument.spreadsheetml.externalLink+xml"/>
  <Override PartName="/xl/externalLinks/externalLink233.xml" ContentType="application/vnd.openxmlformats-officedocument.spreadsheetml.externalLink+xml"/>
  <Override PartName="/xl/externalLinks/externalLink234.xml" ContentType="application/vnd.openxmlformats-officedocument.spreadsheetml.externalLink+xml"/>
  <Override PartName="/xl/externalLinks/externalLink235.xml" ContentType="application/vnd.openxmlformats-officedocument.spreadsheetml.externalLink+xml"/>
  <Override PartName="/xl/externalLinks/externalLink236.xml" ContentType="application/vnd.openxmlformats-officedocument.spreadsheetml.externalLink+xml"/>
  <Override PartName="/xl/externalLinks/externalLink237.xml" ContentType="application/vnd.openxmlformats-officedocument.spreadsheetml.externalLink+xml"/>
  <Override PartName="/xl/externalLinks/externalLink238.xml" ContentType="application/vnd.openxmlformats-officedocument.spreadsheetml.externalLink+xml"/>
  <Override PartName="/xl/externalLinks/externalLink239.xml" ContentType="application/vnd.openxmlformats-officedocument.spreadsheetml.externalLink+xml"/>
  <Override PartName="/xl/externalLinks/externalLink240.xml" ContentType="application/vnd.openxmlformats-officedocument.spreadsheetml.externalLink+xml"/>
  <Override PartName="/xl/externalLinks/externalLink241.xml" ContentType="application/vnd.openxmlformats-officedocument.spreadsheetml.externalLink+xml"/>
  <Override PartName="/xl/externalLinks/externalLink242.xml" ContentType="application/vnd.openxmlformats-officedocument.spreadsheetml.externalLink+xml"/>
  <Override PartName="/xl/externalLinks/externalLink243.xml" ContentType="application/vnd.openxmlformats-officedocument.spreadsheetml.externalLink+xml"/>
  <Override PartName="/xl/externalLinks/externalLink244.xml" ContentType="application/vnd.openxmlformats-officedocument.spreadsheetml.externalLink+xml"/>
  <Override PartName="/xl/externalLinks/externalLink245.xml" ContentType="application/vnd.openxmlformats-officedocument.spreadsheetml.externalLink+xml"/>
  <Override PartName="/xl/externalLinks/externalLink246.xml" ContentType="application/vnd.openxmlformats-officedocument.spreadsheetml.externalLink+xml"/>
  <Override PartName="/xl/externalLinks/externalLink247.xml" ContentType="application/vnd.openxmlformats-officedocument.spreadsheetml.externalLink+xml"/>
  <Override PartName="/xl/externalLinks/externalLink248.xml" ContentType="application/vnd.openxmlformats-officedocument.spreadsheetml.externalLink+xml"/>
  <Override PartName="/xl/externalLinks/externalLink249.xml" ContentType="application/vnd.openxmlformats-officedocument.spreadsheetml.externalLink+xml"/>
  <Override PartName="/xl/externalLinks/externalLink250.xml" ContentType="application/vnd.openxmlformats-officedocument.spreadsheetml.externalLink+xml"/>
  <Override PartName="/xl/externalLinks/externalLink251.xml" ContentType="application/vnd.openxmlformats-officedocument.spreadsheetml.externalLink+xml"/>
  <Override PartName="/xl/externalLinks/externalLink252.xml" ContentType="application/vnd.openxmlformats-officedocument.spreadsheetml.externalLink+xml"/>
  <Override PartName="/xl/externalLinks/externalLink253.xml" ContentType="application/vnd.openxmlformats-officedocument.spreadsheetml.externalLink+xml"/>
  <Override PartName="/xl/externalLinks/externalLink254.xml" ContentType="application/vnd.openxmlformats-officedocument.spreadsheetml.externalLink+xml"/>
  <Override PartName="/xl/externalLinks/externalLink255.xml" ContentType="application/vnd.openxmlformats-officedocument.spreadsheetml.externalLink+xml"/>
  <Override PartName="/xl/externalLinks/externalLink256.xml" ContentType="application/vnd.openxmlformats-officedocument.spreadsheetml.externalLink+xml"/>
  <Override PartName="/xl/externalLinks/externalLink257.xml" ContentType="application/vnd.openxmlformats-officedocument.spreadsheetml.externalLink+xml"/>
  <Override PartName="/xl/externalLinks/externalLink258.xml" ContentType="application/vnd.openxmlformats-officedocument.spreadsheetml.externalLink+xml"/>
  <Override PartName="/xl/externalLinks/externalLink259.xml" ContentType="application/vnd.openxmlformats-officedocument.spreadsheetml.externalLink+xml"/>
  <Override PartName="/xl/externalLinks/externalLink260.xml" ContentType="application/vnd.openxmlformats-officedocument.spreadsheetml.externalLink+xml"/>
  <Override PartName="/xl/externalLinks/externalLink261.xml" ContentType="application/vnd.openxmlformats-officedocument.spreadsheetml.externalLink+xml"/>
  <Override PartName="/xl/externalLinks/externalLink262.xml" ContentType="application/vnd.openxmlformats-officedocument.spreadsheetml.externalLink+xml"/>
  <Override PartName="/xl/externalLinks/externalLink263.xml" ContentType="application/vnd.openxmlformats-officedocument.spreadsheetml.externalLink+xml"/>
  <Override PartName="/xl/externalLinks/externalLink264.xml" ContentType="application/vnd.openxmlformats-officedocument.spreadsheetml.externalLink+xml"/>
  <Override PartName="/xl/externalLinks/externalLink265.xml" ContentType="application/vnd.openxmlformats-officedocument.spreadsheetml.externalLink+xml"/>
  <Override PartName="/xl/externalLinks/externalLink266.xml" ContentType="application/vnd.openxmlformats-officedocument.spreadsheetml.externalLink+xml"/>
  <Override PartName="/xl/externalLinks/externalLink267.xml" ContentType="application/vnd.openxmlformats-officedocument.spreadsheetml.externalLink+xml"/>
  <Override PartName="/xl/externalLinks/externalLink268.xml" ContentType="application/vnd.openxmlformats-officedocument.spreadsheetml.externalLink+xml"/>
  <Override PartName="/xl/externalLinks/externalLink269.xml" ContentType="application/vnd.openxmlformats-officedocument.spreadsheetml.externalLink+xml"/>
  <Override PartName="/xl/externalLinks/externalLink270.xml" ContentType="application/vnd.openxmlformats-officedocument.spreadsheetml.externalLink+xml"/>
  <Override PartName="/xl/externalLinks/externalLink271.xml" ContentType="application/vnd.openxmlformats-officedocument.spreadsheetml.externalLink+xml"/>
  <Override PartName="/xl/externalLinks/externalLink272.xml" ContentType="application/vnd.openxmlformats-officedocument.spreadsheetml.externalLink+xml"/>
  <Override PartName="/xl/externalLinks/externalLink273.xml" ContentType="application/vnd.openxmlformats-officedocument.spreadsheetml.externalLink+xml"/>
  <Override PartName="/xl/externalLinks/externalLink274.xml" ContentType="application/vnd.openxmlformats-officedocument.spreadsheetml.externalLink+xml"/>
  <Override PartName="/xl/externalLinks/externalLink275.xml" ContentType="application/vnd.openxmlformats-officedocument.spreadsheetml.externalLink+xml"/>
  <Override PartName="/xl/externalLinks/externalLink276.xml" ContentType="application/vnd.openxmlformats-officedocument.spreadsheetml.externalLink+xml"/>
  <Override PartName="/xl/externalLinks/externalLink277.xml" ContentType="application/vnd.openxmlformats-officedocument.spreadsheetml.externalLink+xml"/>
  <Override PartName="/xl/externalLinks/externalLink278.xml" ContentType="application/vnd.openxmlformats-officedocument.spreadsheetml.externalLink+xml"/>
  <Override PartName="/xl/externalLinks/externalLink279.xml" ContentType="application/vnd.openxmlformats-officedocument.spreadsheetml.externalLink+xml"/>
  <Override PartName="/xl/externalLinks/externalLink280.xml" ContentType="application/vnd.openxmlformats-officedocument.spreadsheetml.externalLink+xml"/>
  <Override PartName="/xl/externalLinks/externalLink281.xml" ContentType="application/vnd.openxmlformats-officedocument.spreadsheetml.externalLink+xml"/>
  <Override PartName="/xl/externalLinks/externalLink282.xml" ContentType="application/vnd.openxmlformats-officedocument.spreadsheetml.externalLink+xml"/>
  <Override PartName="/xl/externalLinks/externalLink283.xml" ContentType="application/vnd.openxmlformats-officedocument.spreadsheetml.externalLink+xml"/>
  <Override PartName="/xl/externalLinks/externalLink284.xml" ContentType="application/vnd.openxmlformats-officedocument.spreadsheetml.externalLink+xml"/>
  <Override PartName="/xl/externalLinks/externalLink285.xml" ContentType="application/vnd.openxmlformats-officedocument.spreadsheetml.externalLink+xml"/>
  <Override PartName="/xl/externalLinks/externalLink286.xml" ContentType="application/vnd.openxmlformats-officedocument.spreadsheetml.externalLink+xml"/>
  <Override PartName="/xl/externalLinks/externalLink287.xml" ContentType="application/vnd.openxmlformats-officedocument.spreadsheetml.externalLink+xml"/>
  <Override PartName="/xl/externalLinks/externalLink288.xml" ContentType="application/vnd.openxmlformats-officedocument.spreadsheetml.externalLink+xml"/>
  <Override PartName="/xl/externalLinks/externalLink289.xml" ContentType="application/vnd.openxmlformats-officedocument.spreadsheetml.externalLink+xml"/>
  <Override PartName="/xl/externalLinks/externalLink290.xml" ContentType="application/vnd.openxmlformats-officedocument.spreadsheetml.externalLink+xml"/>
  <Override PartName="/xl/externalLinks/externalLink291.xml" ContentType="application/vnd.openxmlformats-officedocument.spreadsheetml.externalLink+xml"/>
  <Override PartName="/xl/externalLinks/externalLink292.xml" ContentType="application/vnd.openxmlformats-officedocument.spreadsheetml.externalLink+xml"/>
  <Override PartName="/xl/externalLinks/externalLink293.xml" ContentType="application/vnd.openxmlformats-officedocument.spreadsheetml.externalLink+xml"/>
  <Override PartName="/xl/externalLinks/externalLink294.xml" ContentType="application/vnd.openxmlformats-officedocument.spreadsheetml.externalLink+xml"/>
  <Override PartName="/xl/externalLinks/externalLink295.xml" ContentType="application/vnd.openxmlformats-officedocument.spreadsheetml.externalLink+xml"/>
  <Override PartName="/xl/externalLinks/externalLink296.xml" ContentType="application/vnd.openxmlformats-officedocument.spreadsheetml.externalLink+xml"/>
  <Override PartName="/xl/externalLinks/externalLink297.xml" ContentType="application/vnd.openxmlformats-officedocument.spreadsheetml.externalLink+xml"/>
  <Override PartName="/xl/externalLinks/externalLink298.xml" ContentType="application/vnd.openxmlformats-officedocument.spreadsheetml.externalLink+xml"/>
  <Override PartName="/xl/externalLinks/externalLink299.xml" ContentType="application/vnd.openxmlformats-officedocument.spreadsheetml.externalLink+xml"/>
  <Override PartName="/xl/externalLinks/externalLink30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1160" windowWidth="28800" windowHeight="17600" tabRatio="500"/>
  </bookViews>
  <sheets>
    <sheet name="Blad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  <externalReference r:id="rId150"/>
    <externalReference r:id="rId151"/>
    <externalReference r:id="rId152"/>
    <externalReference r:id="rId153"/>
    <externalReference r:id="rId154"/>
    <externalReference r:id="rId155"/>
    <externalReference r:id="rId156"/>
    <externalReference r:id="rId157"/>
    <externalReference r:id="rId158"/>
    <externalReference r:id="rId159"/>
    <externalReference r:id="rId160"/>
    <externalReference r:id="rId161"/>
    <externalReference r:id="rId162"/>
    <externalReference r:id="rId163"/>
    <externalReference r:id="rId164"/>
    <externalReference r:id="rId165"/>
    <externalReference r:id="rId166"/>
    <externalReference r:id="rId167"/>
    <externalReference r:id="rId168"/>
    <externalReference r:id="rId169"/>
    <externalReference r:id="rId170"/>
    <externalReference r:id="rId171"/>
    <externalReference r:id="rId172"/>
    <externalReference r:id="rId173"/>
    <externalReference r:id="rId174"/>
    <externalReference r:id="rId175"/>
    <externalReference r:id="rId176"/>
    <externalReference r:id="rId177"/>
    <externalReference r:id="rId178"/>
    <externalReference r:id="rId179"/>
    <externalReference r:id="rId180"/>
    <externalReference r:id="rId181"/>
    <externalReference r:id="rId182"/>
    <externalReference r:id="rId183"/>
    <externalReference r:id="rId184"/>
    <externalReference r:id="rId185"/>
    <externalReference r:id="rId186"/>
    <externalReference r:id="rId187"/>
    <externalReference r:id="rId188"/>
    <externalReference r:id="rId189"/>
    <externalReference r:id="rId190"/>
    <externalReference r:id="rId191"/>
    <externalReference r:id="rId192"/>
    <externalReference r:id="rId193"/>
    <externalReference r:id="rId194"/>
    <externalReference r:id="rId195"/>
    <externalReference r:id="rId196"/>
    <externalReference r:id="rId197"/>
    <externalReference r:id="rId198"/>
    <externalReference r:id="rId199"/>
    <externalReference r:id="rId200"/>
    <externalReference r:id="rId201"/>
    <externalReference r:id="rId202"/>
    <externalReference r:id="rId203"/>
    <externalReference r:id="rId204"/>
    <externalReference r:id="rId205"/>
    <externalReference r:id="rId206"/>
    <externalReference r:id="rId207"/>
    <externalReference r:id="rId208"/>
    <externalReference r:id="rId209"/>
    <externalReference r:id="rId210"/>
    <externalReference r:id="rId211"/>
    <externalReference r:id="rId212"/>
    <externalReference r:id="rId213"/>
    <externalReference r:id="rId214"/>
    <externalReference r:id="rId215"/>
    <externalReference r:id="rId216"/>
    <externalReference r:id="rId217"/>
    <externalReference r:id="rId218"/>
    <externalReference r:id="rId219"/>
    <externalReference r:id="rId220"/>
    <externalReference r:id="rId221"/>
    <externalReference r:id="rId222"/>
    <externalReference r:id="rId223"/>
    <externalReference r:id="rId224"/>
    <externalReference r:id="rId225"/>
    <externalReference r:id="rId226"/>
    <externalReference r:id="rId227"/>
    <externalReference r:id="rId228"/>
    <externalReference r:id="rId229"/>
    <externalReference r:id="rId230"/>
    <externalReference r:id="rId231"/>
    <externalReference r:id="rId232"/>
    <externalReference r:id="rId233"/>
    <externalReference r:id="rId234"/>
    <externalReference r:id="rId235"/>
    <externalReference r:id="rId236"/>
    <externalReference r:id="rId237"/>
    <externalReference r:id="rId238"/>
    <externalReference r:id="rId239"/>
    <externalReference r:id="rId240"/>
    <externalReference r:id="rId241"/>
    <externalReference r:id="rId242"/>
    <externalReference r:id="rId243"/>
    <externalReference r:id="rId244"/>
    <externalReference r:id="rId245"/>
    <externalReference r:id="rId246"/>
    <externalReference r:id="rId247"/>
    <externalReference r:id="rId248"/>
    <externalReference r:id="rId249"/>
    <externalReference r:id="rId250"/>
    <externalReference r:id="rId251"/>
    <externalReference r:id="rId252"/>
    <externalReference r:id="rId253"/>
    <externalReference r:id="rId254"/>
    <externalReference r:id="rId255"/>
    <externalReference r:id="rId256"/>
    <externalReference r:id="rId257"/>
    <externalReference r:id="rId258"/>
    <externalReference r:id="rId259"/>
    <externalReference r:id="rId260"/>
    <externalReference r:id="rId261"/>
    <externalReference r:id="rId262"/>
    <externalReference r:id="rId263"/>
    <externalReference r:id="rId264"/>
    <externalReference r:id="rId265"/>
    <externalReference r:id="rId266"/>
    <externalReference r:id="rId267"/>
    <externalReference r:id="rId268"/>
    <externalReference r:id="rId269"/>
    <externalReference r:id="rId270"/>
    <externalReference r:id="rId271"/>
    <externalReference r:id="rId272"/>
    <externalReference r:id="rId273"/>
    <externalReference r:id="rId274"/>
    <externalReference r:id="rId275"/>
    <externalReference r:id="rId276"/>
    <externalReference r:id="rId277"/>
    <externalReference r:id="rId278"/>
    <externalReference r:id="rId279"/>
    <externalReference r:id="rId280"/>
    <externalReference r:id="rId281"/>
    <externalReference r:id="rId282"/>
    <externalReference r:id="rId283"/>
    <externalReference r:id="rId284"/>
    <externalReference r:id="rId285"/>
    <externalReference r:id="rId286"/>
    <externalReference r:id="rId287"/>
    <externalReference r:id="rId288"/>
    <externalReference r:id="rId289"/>
    <externalReference r:id="rId290"/>
    <externalReference r:id="rId291"/>
    <externalReference r:id="rId292"/>
    <externalReference r:id="rId293"/>
    <externalReference r:id="rId294"/>
    <externalReference r:id="rId295"/>
    <externalReference r:id="rId296"/>
    <externalReference r:id="rId297"/>
    <externalReference r:id="rId298"/>
    <externalReference r:id="rId299"/>
    <externalReference r:id="rId300"/>
    <externalReference r:id="rId301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04" i="1" l="1"/>
  <c r="C303" i="1"/>
  <c r="B304" i="1"/>
  <c r="B303" i="1"/>
  <c r="A304" i="1"/>
  <c r="A303" i="1"/>
  <c r="L304" i="1"/>
  <c r="L303" i="1"/>
  <c r="M304" i="1"/>
  <c r="M303" i="1"/>
  <c r="N304" i="1"/>
  <c r="N303" i="1"/>
  <c r="Q304" i="1"/>
  <c r="P304" i="1"/>
  <c r="O304" i="1"/>
  <c r="Q303" i="1"/>
  <c r="P303" i="1"/>
  <c r="O303" i="1"/>
  <c r="P301" i="1"/>
  <c r="O301" i="1"/>
  <c r="M301" i="1"/>
  <c r="U300" i="1"/>
  <c r="T300" i="1"/>
  <c r="S300" i="1"/>
  <c r="U299" i="1"/>
  <c r="T299" i="1"/>
  <c r="S299" i="1"/>
  <c r="U298" i="1"/>
  <c r="T298" i="1"/>
  <c r="S298" i="1"/>
  <c r="U297" i="1"/>
  <c r="T297" i="1"/>
  <c r="S297" i="1"/>
  <c r="U296" i="1"/>
  <c r="T296" i="1"/>
  <c r="S296" i="1"/>
  <c r="U295" i="1"/>
  <c r="T295" i="1"/>
  <c r="S295" i="1"/>
  <c r="U294" i="1"/>
  <c r="T294" i="1"/>
  <c r="S294" i="1"/>
  <c r="U293" i="1"/>
  <c r="T293" i="1"/>
  <c r="S293" i="1"/>
  <c r="U292" i="1"/>
  <c r="T292" i="1"/>
  <c r="S292" i="1"/>
  <c r="U291" i="1"/>
  <c r="T291" i="1"/>
  <c r="S291" i="1"/>
  <c r="U290" i="1"/>
  <c r="T290" i="1"/>
  <c r="S290" i="1"/>
  <c r="U289" i="1"/>
  <c r="T289" i="1"/>
  <c r="S289" i="1"/>
  <c r="U288" i="1"/>
  <c r="T288" i="1"/>
  <c r="S288" i="1"/>
  <c r="U287" i="1"/>
  <c r="T287" i="1"/>
  <c r="S287" i="1"/>
  <c r="U286" i="1"/>
  <c r="T286" i="1"/>
  <c r="S286" i="1"/>
  <c r="U285" i="1"/>
  <c r="T285" i="1"/>
  <c r="S285" i="1"/>
  <c r="U284" i="1"/>
  <c r="T284" i="1"/>
  <c r="S284" i="1"/>
  <c r="U283" i="1"/>
  <c r="T283" i="1"/>
  <c r="S283" i="1"/>
  <c r="U282" i="1"/>
  <c r="T282" i="1"/>
  <c r="S282" i="1"/>
  <c r="U281" i="1"/>
  <c r="T281" i="1"/>
  <c r="S281" i="1"/>
  <c r="U280" i="1"/>
  <c r="T280" i="1"/>
  <c r="S280" i="1"/>
  <c r="U279" i="1"/>
  <c r="T279" i="1"/>
  <c r="S279" i="1"/>
  <c r="U278" i="1"/>
  <c r="T278" i="1"/>
  <c r="S278" i="1"/>
  <c r="U277" i="1"/>
  <c r="T277" i="1"/>
  <c r="S277" i="1"/>
  <c r="U276" i="1"/>
  <c r="T276" i="1"/>
  <c r="S276" i="1"/>
  <c r="U275" i="1"/>
  <c r="T275" i="1"/>
  <c r="S275" i="1"/>
  <c r="U274" i="1"/>
  <c r="T274" i="1"/>
  <c r="S274" i="1"/>
  <c r="U273" i="1"/>
  <c r="T273" i="1"/>
  <c r="S273" i="1"/>
  <c r="U272" i="1"/>
  <c r="T272" i="1"/>
  <c r="S272" i="1"/>
  <c r="U271" i="1"/>
  <c r="T271" i="1"/>
  <c r="S271" i="1"/>
  <c r="U270" i="1"/>
  <c r="T270" i="1"/>
  <c r="S270" i="1"/>
  <c r="U269" i="1"/>
  <c r="T269" i="1"/>
  <c r="S269" i="1"/>
  <c r="U268" i="1"/>
  <c r="T268" i="1"/>
  <c r="S268" i="1"/>
  <c r="U267" i="1"/>
  <c r="T267" i="1"/>
  <c r="S267" i="1"/>
  <c r="U266" i="1"/>
  <c r="T266" i="1"/>
  <c r="S266" i="1"/>
  <c r="U265" i="1"/>
  <c r="T265" i="1"/>
  <c r="S265" i="1"/>
  <c r="U264" i="1"/>
  <c r="T264" i="1"/>
  <c r="S264" i="1"/>
  <c r="U263" i="1"/>
  <c r="T263" i="1"/>
  <c r="S263" i="1"/>
  <c r="U262" i="1"/>
  <c r="T262" i="1"/>
  <c r="S262" i="1"/>
  <c r="U261" i="1"/>
  <c r="T261" i="1"/>
  <c r="S261" i="1"/>
  <c r="U260" i="1"/>
  <c r="T260" i="1"/>
  <c r="S260" i="1"/>
  <c r="U259" i="1"/>
  <c r="T259" i="1"/>
  <c r="S259" i="1"/>
  <c r="U258" i="1"/>
  <c r="T258" i="1"/>
  <c r="S258" i="1"/>
  <c r="U257" i="1"/>
  <c r="T257" i="1"/>
  <c r="S257" i="1"/>
  <c r="U256" i="1"/>
  <c r="T256" i="1"/>
  <c r="S256" i="1"/>
  <c r="U255" i="1"/>
  <c r="T255" i="1"/>
  <c r="S255" i="1"/>
  <c r="U254" i="1"/>
  <c r="T254" i="1"/>
  <c r="S254" i="1"/>
  <c r="U253" i="1"/>
  <c r="T253" i="1"/>
  <c r="S253" i="1"/>
  <c r="U252" i="1"/>
  <c r="T252" i="1"/>
  <c r="S252" i="1"/>
  <c r="U251" i="1"/>
  <c r="T251" i="1"/>
  <c r="S251" i="1"/>
  <c r="U250" i="1"/>
  <c r="T250" i="1"/>
  <c r="S250" i="1"/>
  <c r="U249" i="1"/>
  <c r="T249" i="1"/>
  <c r="S249" i="1"/>
  <c r="U248" i="1"/>
  <c r="T248" i="1"/>
  <c r="S248" i="1"/>
  <c r="U247" i="1"/>
  <c r="T247" i="1"/>
  <c r="S247" i="1"/>
  <c r="U246" i="1"/>
  <c r="T246" i="1"/>
  <c r="S246" i="1"/>
  <c r="U245" i="1"/>
  <c r="T245" i="1"/>
  <c r="S245" i="1"/>
  <c r="U244" i="1"/>
  <c r="T244" i="1"/>
  <c r="S244" i="1"/>
  <c r="U243" i="1"/>
  <c r="T243" i="1"/>
  <c r="S243" i="1"/>
  <c r="U242" i="1"/>
  <c r="T242" i="1"/>
  <c r="S242" i="1"/>
  <c r="U241" i="1"/>
  <c r="T241" i="1"/>
  <c r="S241" i="1"/>
  <c r="U240" i="1"/>
  <c r="T240" i="1"/>
  <c r="S240" i="1"/>
  <c r="U239" i="1"/>
  <c r="T239" i="1"/>
  <c r="S239" i="1"/>
  <c r="U238" i="1"/>
  <c r="T238" i="1"/>
  <c r="S238" i="1"/>
  <c r="U237" i="1"/>
  <c r="T237" i="1"/>
  <c r="S237" i="1"/>
  <c r="U236" i="1"/>
  <c r="T236" i="1"/>
  <c r="S236" i="1"/>
  <c r="U235" i="1"/>
  <c r="T235" i="1"/>
  <c r="S235" i="1"/>
  <c r="U234" i="1"/>
  <c r="T234" i="1"/>
  <c r="S234" i="1"/>
  <c r="U233" i="1"/>
  <c r="T233" i="1"/>
  <c r="S233" i="1"/>
  <c r="U232" i="1"/>
  <c r="T232" i="1"/>
  <c r="S232" i="1"/>
  <c r="U231" i="1"/>
  <c r="T231" i="1"/>
  <c r="S231" i="1"/>
  <c r="U230" i="1"/>
  <c r="T230" i="1"/>
  <c r="S230" i="1"/>
  <c r="U229" i="1"/>
  <c r="T229" i="1"/>
  <c r="S229" i="1"/>
  <c r="U228" i="1"/>
  <c r="T228" i="1"/>
  <c r="S228" i="1"/>
  <c r="U227" i="1"/>
  <c r="T227" i="1"/>
  <c r="S227" i="1"/>
  <c r="U226" i="1"/>
  <c r="T226" i="1"/>
  <c r="S226" i="1"/>
  <c r="U225" i="1"/>
  <c r="T225" i="1"/>
  <c r="S225" i="1"/>
  <c r="U224" i="1"/>
  <c r="T224" i="1"/>
  <c r="S224" i="1"/>
  <c r="U223" i="1"/>
  <c r="T223" i="1"/>
  <c r="S223" i="1"/>
  <c r="U222" i="1"/>
  <c r="T222" i="1"/>
  <c r="S222" i="1"/>
  <c r="U221" i="1"/>
  <c r="T221" i="1"/>
  <c r="S221" i="1"/>
  <c r="U220" i="1"/>
  <c r="T220" i="1"/>
  <c r="S220" i="1"/>
  <c r="U219" i="1"/>
  <c r="T219" i="1"/>
  <c r="S219" i="1"/>
  <c r="U218" i="1"/>
  <c r="T218" i="1"/>
  <c r="S218" i="1"/>
  <c r="U217" i="1"/>
  <c r="T217" i="1"/>
  <c r="S217" i="1"/>
  <c r="U216" i="1"/>
  <c r="T216" i="1"/>
  <c r="S216" i="1"/>
  <c r="U215" i="1"/>
  <c r="T215" i="1"/>
  <c r="S215" i="1"/>
  <c r="U214" i="1"/>
  <c r="T214" i="1"/>
  <c r="S214" i="1"/>
  <c r="U213" i="1"/>
  <c r="T213" i="1"/>
  <c r="S213" i="1"/>
  <c r="U212" i="1"/>
  <c r="T212" i="1"/>
  <c r="S212" i="1"/>
  <c r="U211" i="1"/>
  <c r="T211" i="1"/>
  <c r="S211" i="1"/>
  <c r="U210" i="1"/>
  <c r="T210" i="1"/>
  <c r="S210" i="1"/>
  <c r="U209" i="1"/>
  <c r="T209" i="1"/>
  <c r="S209" i="1"/>
  <c r="U208" i="1"/>
  <c r="T208" i="1"/>
  <c r="S208" i="1"/>
  <c r="U207" i="1"/>
  <c r="T207" i="1"/>
  <c r="S207" i="1"/>
  <c r="U206" i="1"/>
  <c r="T206" i="1"/>
  <c r="S206" i="1"/>
  <c r="U205" i="1"/>
  <c r="T205" i="1"/>
  <c r="S205" i="1"/>
  <c r="U204" i="1"/>
  <c r="T204" i="1"/>
  <c r="S204" i="1"/>
  <c r="U203" i="1"/>
  <c r="T203" i="1"/>
  <c r="S203" i="1"/>
  <c r="U202" i="1"/>
  <c r="T202" i="1"/>
  <c r="S202" i="1"/>
  <c r="U201" i="1"/>
  <c r="T201" i="1"/>
  <c r="S201" i="1"/>
  <c r="U200" i="1"/>
  <c r="T200" i="1"/>
  <c r="S200" i="1"/>
  <c r="U199" i="1"/>
  <c r="T199" i="1"/>
  <c r="S199" i="1"/>
  <c r="U198" i="1"/>
  <c r="T198" i="1"/>
  <c r="S198" i="1"/>
  <c r="U197" i="1"/>
  <c r="T197" i="1"/>
  <c r="S197" i="1"/>
  <c r="U196" i="1"/>
  <c r="T196" i="1"/>
  <c r="S196" i="1"/>
  <c r="U195" i="1"/>
  <c r="T195" i="1"/>
  <c r="S195" i="1"/>
  <c r="U194" i="1"/>
  <c r="T194" i="1"/>
  <c r="S194" i="1"/>
  <c r="U193" i="1"/>
  <c r="T193" i="1"/>
  <c r="S193" i="1"/>
  <c r="U192" i="1"/>
  <c r="T192" i="1"/>
  <c r="S192" i="1"/>
  <c r="U191" i="1"/>
  <c r="T191" i="1"/>
  <c r="S191" i="1"/>
  <c r="U190" i="1"/>
  <c r="T190" i="1"/>
  <c r="S190" i="1"/>
  <c r="U189" i="1"/>
  <c r="T189" i="1"/>
  <c r="S189" i="1"/>
  <c r="U188" i="1"/>
  <c r="T188" i="1"/>
  <c r="S188" i="1"/>
  <c r="U187" i="1"/>
  <c r="T187" i="1"/>
  <c r="S187" i="1"/>
  <c r="U186" i="1"/>
  <c r="T186" i="1"/>
  <c r="S186" i="1"/>
  <c r="U185" i="1"/>
  <c r="T185" i="1"/>
  <c r="S185" i="1"/>
  <c r="U184" i="1"/>
  <c r="T184" i="1"/>
  <c r="S184" i="1"/>
  <c r="U183" i="1"/>
  <c r="T183" i="1"/>
  <c r="S183" i="1"/>
  <c r="U182" i="1"/>
  <c r="T182" i="1"/>
  <c r="S182" i="1"/>
  <c r="U181" i="1"/>
  <c r="T181" i="1"/>
  <c r="S181" i="1"/>
  <c r="U180" i="1"/>
  <c r="T180" i="1"/>
  <c r="S180" i="1"/>
  <c r="U179" i="1"/>
  <c r="T179" i="1"/>
  <c r="S179" i="1"/>
  <c r="U178" i="1"/>
  <c r="T178" i="1"/>
  <c r="S178" i="1"/>
  <c r="U177" i="1"/>
  <c r="T177" i="1"/>
  <c r="S177" i="1"/>
  <c r="U176" i="1"/>
  <c r="T176" i="1"/>
  <c r="S176" i="1"/>
  <c r="U175" i="1"/>
  <c r="T175" i="1"/>
  <c r="S175" i="1"/>
  <c r="U174" i="1"/>
  <c r="T174" i="1"/>
  <c r="S174" i="1"/>
  <c r="U173" i="1"/>
  <c r="T173" i="1"/>
  <c r="S173" i="1"/>
  <c r="U172" i="1"/>
  <c r="T172" i="1"/>
  <c r="S172" i="1"/>
  <c r="U171" i="1"/>
  <c r="T171" i="1"/>
  <c r="S171" i="1"/>
  <c r="U170" i="1"/>
  <c r="T170" i="1"/>
  <c r="S170" i="1"/>
  <c r="U169" i="1"/>
  <c r="T169" i="1"/>
  <c r="S169" i="1"/>
  <c r="U168" i="1"/>
  <c r="T168" i="1"/>
  <c r="S168" i="1"/>
  <c r="U167" i="1"/>
  <c r="T167" i="1"/>
  <c r="S167" i="1"/>
  <c r="U166" i="1"/>
  <c r="T166" i="1"/>
  <c r="S166" i="1"/>
  <c r="U165" i="1"/>
  <c r="T165" i="1"/>
  <c r="S165" i="1"/>
  <c r="U164" i="1"/>
  <c r="T164" i="1"/>
  <c r="S164" i="1"/>
  <c r="U163" i="1"/>
  <c r="T163" i="1"/>
  <c r="S163" i="1"/>
  <c r="U162" i="1"/>
  <c r="T162" i="1"/>
  <c r="S162" i="1"/>
  <c r="U161" i="1"/>
  <c r="T161" i="1"/>
  <c r="S161" i="1"/>
  <c r="U160" i="1"/>
  <c r="T160" i="1"/>
  <c r="S160" i="1"/>
  <c r="U159" i="1"/>
  <c r="T159" i="1"/>
  <c r="S159" i="1"/>
  <c r="U158" i="1"/>
  <c r="T158" i="1"/>
  <c r="S158" i="1"/>
  <c r="U157" i="1"/>
  <c r="T157" i="1"/>
  <c r="S157" i="1"/>
  <c r="U156" i="1"/>
  <c r="T156" i="1"/>
  <c r="S156" i="1"/>
  <c r="U155" i="1"/>
  <c r="T155" i="1"/>
  <c r="S155" i="1"/>
  <c r="U154" i="1"/>
  <c r="T154" i="1"/>
  <c r="S154" i="1"/>
  <c r="U153" i="1"/>
  <c r="T153" i="1"/>
  <c r="S153" i="1"/>
  <c r="U152" i="1"/>
  <c r="T152" i="1"/>
  <c r="S152" i="1"/>
  <c r="U151" i="1"/>
  <c r="T151" i="1"/>
  <c r="S151" i="1"/>
  <c r="U150" i="1"/>
  <c r="T150" i="1"/>
  <c r="S150" i="1"/>
  <c r="U149" i="1"/>
  <c r="T149" i="1"/>
  <c r="S149" i="1"/>
  <c r="U148" i="1"/>
  <c r="T148" i="1"/>
  <c r="S148" i="1"/>
  <c r="U147" i="1"/>
  <c r="T147" i="1"/>
  <c r="S147" i="1"/>
  <c r="U146" i="1"/>
  <c r="T146" i="1"/>
  <c r="S146" i="1"/>
  <c r="U145" i="1"/>
  <c r="T145" i="1"/>
  <c r="S145" i="1"/>
  <c r="U144" i="1"/>
  <c r="T144" i="1"/>
  <c r="S144" i="1"/>
  <c r="U143" i="1"/>
  <c r="T143" i="1"/>
  <c r="S143" i="1"/>
  <c r="U142" i="1"/>
  <c r="T142" i="1"/>
  <c r="S142" i="1"/>
  <c r="U141" i="1"/>
  <c r="T141" i="1"/>
  <c r="S141" i="1"/>
  <c r="U140" i="1"/>
  <c r="T140" i="1"/>
  <c r="S140" i="1"/>
  <c r="U139" i="1"/>
  <c r="T139" i="1"/>
  <c r="S139" i="1"/>
  <c r="U138" i="1"/>
  <c r="T138" i="1"/>
  <c r="S138" i="1"/>
  <c r="U137" i="1"/>
  <c r="T137" i="1"/>
  <c r="S137" i="1"/>
  <c r="U136" i="1"/>
  <c r="T136" i="1"/>
  <c r="S136" i="1"/>
  <c r="U135" i="1"/>
  <c r="T135" i="1"/>
  <c r="S135" i="1"/>
  <c r="U134" i="1"/>
  <c r="T134" i="1"/>
  <c r="S134" i="1"/>
  <c r="U133" i="1"/>
  <c r="T133" i="1"/>
  <c r="S133" i="1"/>
  <c r="U132" i="1"/>
  <c r="T132" i="1"/>
  <c r="S132" i="1"/>
  <c r="U131" i="1"/>
  <c r="T131" i="1"/>
  <c r="S131" i="1"/>
  <c r="U130" i="1"/>
  <c r="T130" i="1"/>
  <c r="S130" i="1"/>
  <c r="U129" i="1"/>
  <c r="T129" i="1"/>
  <c r="S129" i="1"/>
  <c r="U128" i="1"/>
  <c r="T128" i="1"/>
  <c r="S128" i="1"/>
  <c r="U127" i="1"/>
  <c r="T127" i="1"/>
  <c r="S127" i="1"/>
  <c r="U126" i="1"/>
  <c r="T126" i="1"/>
  <c r="S126" i="1"/>
  <c r="U125" i="1"/>
  <c r="T125" i="1"/>
  <c r="S125" i="1"/>
  <c r="U124" i="1"/>
  <c r="T124" i="1"/>
  <c r="S124" i="1"/>
  <c r="U123" i="1"/>
  <c r="T123" i="1"/>
  <c r="S123" i="1"/>
  <c r="U122" i="1"/>
  <c r="T122" i="1"/>
  <c r="S122" i="1"/>
  <c r="U121" i="1"/>
  <c r="T121" i="1"/>
  <c r="S121" i="1"/>
  <c r="U120" i="1"/>
  <c r="T120" i="1"/>
  <c r="S120" i="1"/>
  <c r="U119" i="1"/>
  <c r="T119" i="1"/>
  <c r="S119" i="1"/>
  <c r="U118" i="1"/>
  <c r="T118" i="1"/>
  <c r="S118" i="1"/>
  <c r="U117" i="1"/>
  <c r="T117" i="1"/>
  <c r="S117" i="1"/>
  <c r="U116" i="1"/>
  <c r="T116" i="1"/>
  <c r="S116" i="1"/>
  <c r="U115" i="1"/>
  <c r="T115" i="1"/>
  <c r="S115" i="1"/>
  <c r="U114" i="1"/>
  <c r="T114" i="1"/>
  <c r="S114" i="1"/>
  <c r="U113" i="1"/>
  <c r="T113" i="1"/>
  <c r="S113" i="1"/>
  <c r="U112" i="1"/>
  <c r="T112" i="1"/>
  <c r="S112" i="1"/>
  <c r="U111" i="1"/>
  <c r="T111" i="1"/>
  <c r="S111" i="1"/>
  <c r="U110" i="1"/>
  <c r="T110" i="1"/>
  <c r="S110" i="1"/>
  <c r="U109" i="1"/>
  <c r="T109" i="1"/>
  <c r="S109" i="1"/>
  <c r="U108" i="1"/>
  <c r="T108" i="1"/>
  <c r="S108" i="1"/>
  <c r="U107" i="1"/>
  <c r="T107" i="1"/>
  <c r="S107" i="1"/>
  <c r="U106" i="1"/>
  <c r="T106" i="1"/>
  <c r="S106" i="1"/>
  <c r="U105" i="1"/>
  <c r="T105" i="1"/>
  <c r="S105" i="1"/>
  <c r="U104" i="1"/>
  <c r="T104" i="1"/>
  <c r="S104" i="1"/>
  <c r="U103" i="1"/>
  <c r="T103" i="1"/>
  <c r="S103" i="1"/>
  <c r="U102" i="1"/>
  <c r="T102" i="1"/>
  <c r="S102" i="1"/>
  <c r="U101" i="1"/>
  <c r="T101" i="1"/>
  <c r="S101" i="1"/>
  <c r="U100" i="1"/>
  <c r="T100" i="1"/>
  <c r="S100" i="1"/>
  <c r="U99" i="1"/>
  <c r="T99" i="1"/>
  <c r="S99" i="1"/>
  <c r="U98" i="1"/>
  <c r="T98" i="1"/>
  <c r="S98" i="1"/>
  <c r="U97" i="1"/>
  <c r="T97" i="1"/>
  <c r="S97" i="1"/>
  <c r="U96" i="1"/>
  <c r="T96" i="1"/>
  <c r="S96" i="1"/>
  <c r="U95" i="1"/>
  <c r="T95" i="1"/>
  <c r="S95" i="1"/>
  <c r="U94" i="1"/>
  <c r="T94" i="1"/>
  <c r="S94" i="1"/>
  <c r="U93" i="1"/>
  <c r="T93" i="1"/>
  <c r="S93" i="1"/>
  <c r="U92" i="1"/>
  <c r="T92" i="1"/>
  <c r="S92" i="1"/>
  <c r="U91" i="1"/>
  <c r="T91" i="1"/>
  <c r="S91" i="1"/>
  <c r="U90" i="1"/>
  <c r="T90" i="1"/>
  <c r="S90" i="1"/>
  <c r="U89" i="1"/>
  <c r="T89" i="1"/>
  <c r="S89" i="1"/>
  <c r="U88" i="1"/>
  <c r="T88" i="1"/>
  <c r="S88" i="1"/>
  <c r="U87" i="1"/>
  <c r="T87" i="1"/>
  <c r="S87" i="1"/>
  <c r="U86" i="1"/>
  <c r="T86" i="1"/>
  <c r="S86" i="1"/>
  <c r="U85" i="1"/>
  <c r="T85" i="1"/>
  <c r="S85" i="1"/>
  <c r="U84" i="1"/>
  <c r="T84" i="1"/>
  <c r="S84" i="1"/>
  <c r="U83" i="1"/>
  <c r="T83" i="1"/>
  <c r="S83" i="1"/>
  <c r="U82" i="1"/>
  <c r="T82" i="1"/>
  <c r="S82" i="1"/>
  <c r="U81" i="1"/>
  <c r="T81" i="1"/>
  <c r="S81" i="1"/>
  <c r="U80" i="1"/>
  <c r="T80" i="1"/>
  <c r="S80" i="1"/>
  <c r="U79" i="1"/>
  <c r="T79" i="1"/>
  <c r="S79" i="1"/>
  <c r="U78" i="1"/>
  <c r="T78" i="1"/>
  <c r="S78" i="1"/>
  <c r="U77" i="1"/>
  <c r="T77" i="1"/>
  <c r="S77" i="1"/>
  <c r="U76" i="1"/>
  <c r="T76" i="1"/>
  <c r="S76" i="1"/>
  <c r="U75" i="1"/>
  <c r="T75" i="1"/>
  <c r="S75" i="1"/>
  <c r="U74" i="1"/>
  <c r="T74" i="1"/>
  <c r="S74" i="1"/>
  <c r="U73" i="1"/>
  <c r="T73" i="1"/>
  <c r="S73" i="1"/>
  <c r="U72" i="1"/>
  <c r="T72" i="1"/>
  <c r="S72" i="1"/>
  <c r="U71" i="1"/>
  <c r="T71" i="1"/>
  <c r="S71" i="1"/>
  <c r="U70" i="1"/>
  <c r="T70" i="1"/>
  <c r="S70" i="1"/>
  <c r="U69" i="1"/>
  <c r="T69" i="1"/>
  <c r="S69" i="1"/>
  <c r="U68" i="1"/>
  <c r="T68" i="1"/>
  <c r="S68" i="1"/>
  <c r="U67" i="1"/>
  <c r="T67" i="1"/>
  <c r="S67" i="1"/>
  <c r="U66" i="1"/>
  <c r="T66" i="1"/>
  <c r="S66" i="1"/>
  <c r="U65" i="1"/>
  <c r="T65" i="1"/>
  <c r="S65" i="1"/>
  <c r="U64" i="1"/>
  <c r="T64" i="1"/>
  <c r="S64" i="1"/>
  <c r="U63" i="1"/>
  <c r="T63" i="1"/>
  <c r="S63" i="1"/>
  <c r="U62" i="1"/>
  <c r="T62" i="1"/>
  <c r="S62" i="1"/>
  <c r="U61" i="1"/>
  <c r="T61" i="1"/>
  <c r="S61" i="1"/>
  <c r="U60" i="1"/>
  <c r="T60" i="1"/>
  <c r="S60" i="1"/>
  <c r="U59" i="1"/>
  <c r="T59" i="1"/>
  <c r="S59" i="1"/>
  <c r="U58" i="1"/>
  <c r="T58" i="1"/>
  <c r="S58" i="1"/>
  <c r="U57" i="1"/>
  <c r="T57" i="1"/>
  <c r="S57" i="1"/>
  <c r="U56" i="1"/>
  <c r="T56" i="1"/>
  <c r="S56" i="1"/>
  <c r="U55" i="1"/>
  <c r="T55" i="1"/>
  <c r="S55" i="1"/>
  <c r="U54" i="1"/>
  <c r="T54" i="1"/>
  <c r="S54" i="1"/>
  <c r="U53" i="1"/>
  <c r="T53" i="1"/>
  <c r="S53" i="1"/>
  <c r="U52" i="1"/>
  <c r="T52" i="1"/>
  <c r="S52" i="1"/>
  <c r="U51" i="1"/>
  <c r="T51" i="1"/>
  <c r="S51" i="1"/>
  <c r="U50" i="1"/>
  <c r="T50" i="1"/>
  <c r="S50" i="1"/>
  <c r="U49" i="1"/>
  <c r="T49" i="1"/>
  <c r="S49" i="1"/>
  <c r="U48" i="1"/>
  <c r="T48" i="1"/>
  <c r="S48" i="1"/>
  <c r="U47" i="1"/>
  <c r="T47" i="1"/>
  <c r="S47" i="1"/>
  <c r="U46" i="1"/>
  <c r="T46" i="1"/>
  <c r="S46" i="1"/>
  <c r="U45" i="1"/>
  <c r="T45" i="1"/>
  <c r="S45" i="1"/>
  <c r="U44" i="1"/>
  <c r="T44" i="1"/>
  <c r="S44" i="1"/>
  <c r="U43" i="1"/>
  <c r="T43" i="1"/>
  <c r="S43" i="1"/>
  <c r="U42" i="1"/>
  <c r="T42" i="1"/>
  <c r="S42" i="1"/>
  <c r="U41" i="1"/>
  <c r="T41" i="1"/>
  <c r="S41" i="1"/>
  <c r="U40" i="1"/>
  <c r="T40" i="1"/>
  <c r="S40" i="1"/>
  <c r="U39" i="1"/>
  <c r="T39" i="1"/>
  <c r="S39" i="1"/>
  <c r="U38" i="1"/>
  <c r="T38" i="1"/>
  <c r="S38" i="1"/>
  <c r="U37" i="1"/>
  <c r="T37" i="1"/>
  <c r="S37" i="1"/>
  <c r="U36" i="1"/>
  <c r="T36" i="1"/>
  <c r="S36" i="1"/>
  <c r="U35" i="1"/>
  <c r="T35" i="1"/>
  <c r="S35" i="1"/>
  <c r="U34" i="1"/>
  <c r="T34" i="1"/>
  <c r="S34" i="1"/>
  <c r="U33" i="1"/>
  <c r="T33" i="1"/>
  <c r="S33" i="1"/>
  <c r="U32" i="1"/>
  <c r="T32" i="1"/>
  <c r="S32" i="1"/>
  <c r="U31" i="1"/>
  <c r="T31" i="1"/>
  <c r="S31" i="1"/>
  <c r="U30" i="1"/>
  <c r="T30" i="1"/>
  <c r="S30" i="1"/>
  <c r="U29" i="1"/>
  <c r="T29" i="1"/>
  <c r="S29" i="1"/>
  <c r="U28" i="1"/>
  <c r="T28" i="1"/>
  <c r="S28" i="1"/>
  <c r="U27" i="1"/>
  <c r="T27" i="1"/>
  <c r="S27" i="1"/>
  <c r="U26" i="1"/>
  <c r="T26" i="1"/>
  <c r="S26" i="1"/>
  <c r="U25" i="1"/>
  <c r="T25" i="1"/>
  <c r="S25" i="1"/>
  <c r="U24" i="1"/>
  <c r="T24" i="1"/>
  <c r="S24" i="1"/>
  <c r="U23" i="1"/>
  <c r="T23" i="1"/>
  <c r="S23" i="1"/>
  <c r="U22" i="1"/>
  <c r="T22" i="1"/>
  <c r="S22" i="1"/>
  <c r="U21" i="1"/>
  <c r="T21" i="1"/>
  <c r="S21" i="1"/>
  <c r="U20" i="1"/>
  <c r="T20" i="1"/>
  <c r="S20" i="1"/>
  <c r="U19" i="1"/>
  <c r="T19" i="1"/>
  <c r="S19" i="1"/>
  <c r="U18" i="1"/>
  <c r="T18" i="1"/>
  <c r="S18" i="1"/>
  <c r="U17" i="1"/>
  <c r="T17" i="1"/>
  <c r="S17" i="1"/>
  <c r="U16" i="1"/>
  <c r="T16" i="1"/>
  <c r="S16" i="1"/>
  <c r="U15" i="1"/>
  <c r="T15" i="1"/>
  <c r="S15" i="1"/>
  <c r="U14" i="1"/>
  <c r="T14" i="1"/>
  <c r="S14" i="1"/>
  <c r="U13" i="1"/>
  <c r="T13" i="1"/>
  <c r="S13" i="1"/>
  <c r="U12" i="1"/>
  <c r="T12" i="1"/>
  <c r="S12" i="1"/>
  <c r="U11" i="1"/>
  <c r="T11" i="1"/>
  <c r="S11" i="1"/>
  <c r="U10" i="1"/>
  <c r="T10" i="1"/>
  <c r="S10" i="1"/>
  <c r="U9" i="1"/>
  <c r="T9" i="1"/>
  <c r="S9" i="1"/>
  <c r="U8" i="1"/>
  <c r="T8" i="1"/>
  <c r="S8" i="1"/>
  <c r="U7" i="1"/>
  <c r="T7" i="1"/>
  <c r="S7" i="1"/>
  <c r="U6" i="1"/>
  <c r="T6" i="1"/>
  <c r="S6" i="1"/>
  <c r="U5" i="1"/>
  <c r="T5" i="1"/>
  <c r="S5" i="1"/>
  <c r="U4" i="1"/>
  <c r="T4" i="1"/>
  <c r="S4" i="1"/>
  <c r="U3" i="1"/>
  <c r="T3" i="1"/>
  <c r="S3" i="1"/>
  <c r="U2" i="1"/>
  <c r="T2" i="1"/>
  <c r="S2" i="1"/>
  <c r="S1" i="1"/>
  <c r="T1" i="1"/>
  <c r="U1" i="1"/>
  <c r="N299" i="1"/>
  <c r="N298" i="1"/>
  <c r="P299" i="1"/>
  <c r="N300" i="1"/>
  <c r="P300" i="1"/>
  <c r="Q300" i="1"/>
  <c r="O300" i="1"/>
  <c r="L300" i="1"/>
  <c r="M300" i="1"/>
  <c r="N297" i="1"/>
  <c r="P298" i="1"/>
  <c r="Q299" i="1"/>
  <c r="O299" i="1"/>
  <c r="L299" i="1"/>
  <c r="M299" i="1"/>
  <c r="N296" i="1"/>
  <c r="P297" i="1"/>
  <c r="Q298" i="1"/>
  <c r="O298" i="1"/>
  <c r="L298" i="1"/>
  <c r="M298" i="1"/>
  <c r="N295" i="1"/>
  <c r="P296" i="1"/>
  <c r="Q297" i="1"/>
  <c r="O297" i="1"/>
  <c r="L297" i="1"/>
  <c r="M297" i="1"/>
  <c r="N294" i="1"/>
  <c r="P295" i="1"/>
  <c r="Q296" i="1"/>
  <c r="O296" i="1"/>
  <c r="L296" i="1"/>
  <c r="M296" i="1"/>
  <c r="N293" i="1"/>
  <c r="P294" i="1"/>
  <c r="Q295" i="1"/>
  <c r="O295" i="1"/>
  <c r="L295" i="1"/>
  <c r="M295" i="1"/>
  <c r="N292" i="1"/>
  <c r="P293" i="1"/>
  <c r="Q294" i="1"/>
  <c r="O294" i="1"/>
  <c r="L294" i="1"/>
  <c r="M294" i="1"/>
  <c r="N291" i="1"/>
  <c r="P292" i="1"/>
  <c r="Q293" i="1"/>
  <c r="O293" i="1"/>
  <c r="L293" i="1"/>
  <c r="M293" i="1"/>
  <c r="N290" i="1"/>
  <c r="P291" i="1"/>
  <c r="Q292" i="1"/>
  <c r="O292" i="1"/>
  <c r="L292" i="1"/>
  <c r="M292" i="1"/>
  <c r="N289" i="1"/>
  <c r="P290" i="1"/>
  <c r="Q291" i="1"/>
  <c r="O291" i="1"/>
  <c r="L291" i="1"/>
  <c r="M291" i="1"/>
  <c r="N288" i="1"/>
  <c r="P289" i="1"/>
  <c r="Q290" i="1"/>
  <c r="O290" i="1"/>
  <c r="L290" i="1"/>
  <c r="M290" i="1"/>
  <c r="N287" i="1"/>
  <c r="P288" i="1"/>
  <c r="Q289" i="1"/>
  <c r="O289" i="1"/>
  <c r="L289" i="1"/>
  <c r="M289" i="1"/>
  <c r="N286" i="1"/>
  <c r="P287" i="1"/>
  <c r="Q288" i="1"/>
  <c r="O288" i="1"/>
  <c r="L288" i="1"/>
  <c r="M288" i="1"/>
  <c r="N285" i="1"/>
  <c r="P286" i="1"/>
  <c r="Q287" i="1"/>
  <c r="O287" i="1"/>
  <c r="L287" i="1"/>
  <c r="M287" i="1"/>
  <c r="N284" i="1"/>
  <c r="P285" i="1"/>
  <c r="Q286" i="1"/>
  <c r="O286" i="1"/>
  <c r="L286" i="1"/>
  <c r="M286" i="1"/>
  <c r="N283" i="1"/>
  <c r="P284" i="1"/>
  <c r="Q285" i="1"/>
  <c r="O285" i="1"/>
  <c r="L285" i="1"/>
  <c r="M285" i="1"/>
  <c r="N282" i="1"/>
  <c r="P283" i="1"/>
  <c r="Q284" i="1"/>
  <c r="O284" i="1"/>
  <c r="L284" i="1"/>
  <c r="M284" i="1"/>
  <c r="N281" i="1"/>
  <c r="P282" i="1"/>
  <c r="Q283" i="1"/>
  <c r="O283" i="1"/>
  <c r="L283" i="1"/>
  <c r="M283" i="1"/>
  <c r="N280" i="1"/>
  <c r="P281" i="1"/>
  <c r="Q282" i="1"/>
  <c r="O282" i="1"/>
  <c r="L282" i="1"/>
  <c r="M282" i="1"/>
  <c r="N279" i="1"/>
  <c r="P280" i="1"/>
  <c r="Q281" i="1"/>
  <c r="O281" i="1"/>
  <c r="L281" i="1"/>
  <c r="M281" i="1"/>
  <c r="N278" i="1"/>
  <c r="P279" i="1"/>
  <c r="Q280" i="1"/>
  <c r="O280" i="1"/>
  <c r="L280" i="1"/>
  <c r="M280" i="1"/>
  <c r="N277" i="1"/>
  <c r="P278" i="1"/>
  <c r="Q279" i="1"/>
  <c r="O279" i="1"/>
  <c r="L279" i="1"/>
  <c r="M279" i="1"/>
  <c r="N276" i="1"/>
  <c r="P277" i="1"/>
  <c r="Q278" i="1"/>
  <c r="O278" i="1"/>
  <c r="L278" i="1"/>
  <c r="M278" i="1"/>
  <c r="N275" i="1"/>
  <c r="P276" i="1"/>
  <c r="Q277" i="1"/>
  <c r="O277" i="1"/>
  <c r="L277" i="1"/>
  <c r="M277" i="1"/>
  <c r="N274" i="1"/>
  <c r="P275" i="1"/>
  <c r="Q276" i="1"/>
  <c r="O276" i="1"/>
  <c r="L276" i="1"/>
  <c r="M276" i="1"/>
  <c r="N273" i="1"/>
  <c r="P274" i="1"/>
  <c r="Q275" i="1"/>
  <c r="O275" i="1"/>
  <c r="L275" i="1"/>
  <c r="M275" i="1"/>
  <c r="N272" i="1"/>
  <c r="P273" i="1"/>
  <c r="Q274" i="1"/>
  <c r="O274" i="1"/>
  <c r="L274" i="1"/>
  <c r="M274" i="1"/>
  <c r="N271" i="1"/>
  <c r="P272" i="1"/>
  <c r="Q273" i="1"/>
  <c r="O273" i="1"/>
  <c r="L273" i="1"/>
  <c r="M273" i="1"/>
  <c r="N270" i="1"/>
  <c r="P271" i="1"/>
  <c r="Q272" i="1"/>
  <c r="O272" i="1"/>
  <c r="L272" i="1"/>
  <c r="M272" i="1"/>
  <c r="N269" i="1"/>
  <c r="P270" i="1"/>
  <c r="Q271" i="1"/>
  <c r="O271" i="1"/>
  <c r="L271" i="1"/>
  <c r="M271" i="1"/>
  <c r="N268" i="1"/>
  <c r="P269" i="1"/>
  <c r="Q270" i="1"/>
  <c r="O270" i="1"/>
  <c r="L270" i="1"/>
  <c r="M270" i="1"/>
  <c r="N267" i="1"/>
  <c r="P268" i="1"/>
  <c r="Q269" i="1"/>
  <c r="O269" i="1"/>
  <c r="L269" i="1"/>
  <c r="M269" i="1"/>
  <c r="N266" i="1"/>
  <c r="P267" i="1"/>
  <c r="Q268" i="1"/>
  <c r="O268" i="1"/>
  <c r="L268" i="1"/>
  <c r="M268" i="1"/>
  <c r="N265" i="1"/>
  <c r="P266" i="1"/>
  <c r="Q267" i="1"/>
  <c r="O267" i="1"/>
  <c r="L267" i="1"/>
  <c r="M267" i="1"/>
  <c r="N264" i="1"/>
  <c r="P265" i="1"/>
  <c r="Q266" i="1"/>
  <c r="O266" i="1"/>
  <c r="L266" i="1"/>
  <c r="M266" i="1"/>
  <c r="N263" i="1"/>
  <c r="P264" i="1"/>
  <c r="Q265" i="1"/>
  <c r="O265" i="1"/>
  <c r="L265" i="1"/>
  <c r="M265" i="1"/>
  <c r="N262" i="1"/>
  <c r="P263" i="1"/>
  <c r="Q264" i="1"/>
  <c r="O264" i="1"/>
  <c r="L264" i="1"/>
  <c r="M264" i="1"/>
  <c r="N261" i="1"/>
  <c r="P262" i="1"/>
  <c r="Q263" i="1"/>
  <c r="O263" i="1"/>
  <c r="L263" i="1"/>
  <c r="M263" i="1"/>
  <c r="N260" i="1"/>
  <c r="P261" i="1"/>
  <c r="Q262" i="1"/>
  <c r="O262" i="1"/>
  <c r="L262" i="1"/>
  <c r="M262" i="1"/>
  <c r="N259" i="1"/>
  <c r="P260" i="1"/>
  <c r="Q261" i="1"/>
  <c r="O261" i="1"/>
  <c r="L261" i="1"/>
  <c r="M261" i="1"/>
  <c r="N258" i="1"/>
  <c r="P259" i="1"/>
  <c r="Q260" i="1"/>
  <c r="O260" i="1"/>
  <c r="L260" i="1"/>
  <c r="M260" i="1"/>
  <c r="N257" i="1"/>
  <c r="P258" i="1"/>
  <c r="Q259" i="1"/>
  <c r="O259" i="1"/>
  <c r="L259" i="1"/>
  <c r="M259" i="1"/>
  <c r="N256" i="1"/>
  <c r="P257" i="1"/>
  <c r="Q258" i="1"/>
  <c r="O258" i="1"/>
  <c r="L258" i="1"/>
  <c r="M258" i="1"/>
  <c r="N255" i="1"/>
  <c r="P256" i="1"/>
  <c r="Q257" i="1"/>
  <c r="O257" i="1"/>
  <c r="L257" i="1"/>
  <c r="M257" i="1"/>
  <c r="N254" i="1"/>
  <c r="P255" i="1"/>
  <c r="Q256" i="1"/>
  <c r="O256" i="1"/>
  <c r="L256" i="1"/>
  <c r="M256" i="1"/>
  <c r="N253" i="1"/>
  <c r="P254" i="1"/>
  <c r="Q255" i="1"/>
  <c r="O255" i="1"/>
  <c r="L255" i="1"/>
  <c r="M255" i="1"/>
  <c r="N252" i="1"/>
  <c r="P253" i="1"/>
  <c r="Q254" i="1"/>
  <c r="O254" i="1"/>
  <c r="L254" i="1"/>
  <c r="M254" i="1"/>
  <c r="N251" i="1"/>
  <c r="P252" i="1"/>
  <c r="Q253" i="1"/>
  <c r="O253" i="1"/>
  <c r="L253" i="1"/>
  <c r="M253" i="1"/>
  <c r="N250" i="1"/>
  <c r="P251" i="1"/>
  <c r="Q252" i="1"/>
  <c r="O252" i="1"/>
  <c r="L252" i="1"/>
  <c r="M252" i="1"/>
  <c r="N249" i="1"/>
  <c r="P250" i="1"/>
  <c r="Q251" i="1"/>
  <c r="O251" i="1"/>
  <c r="L251" i="1"/>
  <c r="M251" i="1"/>
  <c r="N248" i="1"/>
  <c r="P249" i="1"/>
  <c r="Q250" i="1"/>
  <c r="O250" i="1"/>
  <c r="L250" i="1"/>
  <c r="M250" i="1"/>
  <c r="N247" i="1"/>
  <c r="P248" i="1"/>
  <c r="Q249" i="1"/>
  <c r="O249" i="1"/>
  <c r="L249" i="1"/>
  <c r="M249" i="1"/>
  <c r="N246" i="1"/>
  <c r="P247" i="1"/>
  <c r="Q248" i="1"/>
  <c r="O248" i="1"/>
  <c r="L248" i="1"/>
  <c r="M248" i="1"/>
  <c r="N245" i="1"/>
  <c r="P246" i="1"/>
  <c r="Q247" i="1"/>
  <c r="O247" i="1"/>
  <c r="L247" i="1"/>
  <c r="M247" i="1"/>
  <c r="N244" i="1"/>
  <c r="P245" i="1"/>
  <c r="Q246" i="1"/>
  <c r="O246" i="1"/>
  <c r="L246" i="1"/>
  <c r="M246" i="1"/>
  <c r="N243" i="1"/>
  <c r="P244" i="1"/>
  <c r="Q245" i="1"/>
  <c r="O245" i="1"/>
  <c r="L245" i="1"/>
  <c r="M245" i="1"/>
  <c r="N242" i="1"/>
  <c r="P243" i="1"/>
  <c r="Q244" i="1"/>
  <c r="O244" i="1"/>
  <c r="L244" i="1"/>
  <c r="M244" i="1"/>
  <c r="N241" i="1"/>
  <c r="P242" i="1"/>
  <c r="Q243" i="1"/>
  <c r="O243" i="1"/>
  <c r="L243" i="1"/>
  <c r="M243" i="1"/>
  <c r="N240" i="1"/>
  <c r="P241" i="1"/>
  <c r="Q242" i="1"/>
  <c r="O242" i="1"/>
  <c r="L242" i="1"/>
  <c r="M242" i="1"/>
  <c r="N239" i="1"/>
  <c r="P240" i="1"/>
  <c r="Q241" i="1"/>
  <c r="O241" i="1"/>
  <c r="L241" i="1"/>
  <c r="M241" i="1"/>
  <c r="N238" i="1"/>
  <c r="P239" i="1"/>
  <c r="Q240" i="1"/>
  <c r="O240" i="1"/>
  <c r="L240" i="1"/>
  <c r="M240" i="1"/>
  <c r="N237" i="1"/>
  <c r="P238" i="1"/>
  <c r="Q239" i="1"/>
  <c r="O239" i="1"/>
  <c r="L239" i="1"/>
  <c r="M239" i="1"/>
  <c r="N236" i="1"/>
  <c r="P237" i="1"/>
  <c r="Q238" i="1"/>
  <c r="O238" i="1"/>
  <c r="L238" i="1"/>
  <c r="M238" i="1"/>
  <c r="N235" i="1"/>
  <c r="P236" i="1"/>
  <c r="Q237" i="1"/>
  <c r="O237" i="1"/>
  <c r="L237" i="1"/>
  <c r="M237" i="1"/>
  <c r="N234" i="1"/>
  <c r="P235" i="1"/>
  <c r="Q236" i="1"/>
  <c r="O236" i="1"/>
  <c r="L236" i="1"/>
  <c r="M236" i="1"/>
  <c r="N233" i="1"/>
  <c r="P234" i="1"/>
  <c r="Q235" i="1"/>
  <c r="O235" i="1"/>
  <c r="L235" i="1"/>
  <c r="M235" i="1"/>
  <c r="N232" i="1"/>
  <c r="P233" i="1"/>
  <c r="Q234" i="1"/>
  <c r="O234" i="1"/>
  <c r="L234" i="1"/>
  <c r="M234" i="1"/>
  <c r="N231" i="1"/>
  <c r="P232" i="1"/>
  <c r="Q233" i="1"/>
  <c r="O233" i="1"/>
  <c r="L233" i="1"/>
  <c r="M233" i="1"/>
  <c r="N230" i="1"/>
  <c r="P231" i="1"/>
  <c r="Q232" i="1"/>
  <c r="O232" i="1"/>
  <c r="L232" i="1"/>
  <c r="M232" i="1"/>
  <c r="N229" i="1"/>
  <c r="P230" i="1"/>
  <c r="Q231" i="1"/>
  <c r="O231" i="1"/>
  <c r="L231" i="1"/>
  <c r="M231" i="1"/>
  <c r="N228" i="1"/>
  <c r="P229" i="1"/>
  <c r="Q230" i="1"/>
  <c r="O230" i="1"/>
  <c r="L230" i="1"/>
  <c r="M230" i="1"/>
  <c r="N227" i="1"/>
  <c r="P228" i="1"/>
  <c r="Q229" i="1"/>
  <c r="O229" i="1"/>
  <c r="L229" i="1"/>
  <c r="M229" i="1"/>
  <c r="N226" i="1"/>
  <c r="P227" i="1"/>
  <c r="Q228" i="1"/>
  <c r="O228" i="1"/>
  <c r="L228" i="1"/>
  <c r="M228" i="1"/>
  <c r="N225" i="1"/>
  <c r="P226" i="1"/>
  <c r="Q227" i="1"/>
  <c r="O227" i="1"/>
  <c r="L227" i="1"/>
  <c r="M227" i="1"/>
  <c r="N224" i="1"/>
  <c r="P225" i="1"/>
  <c r="Q226" i="1"/>
  <c r="O226" i="1"/>
  <c r="L226" i="1"/>
  <c r="M226" i="1"/>
  <c r="N223" i="1"/>
  <c r="P224" i="1"/>
  <c r="Q225" i="1"/>
  <c r="O225" i="1"/>
  <c r="L225" i="1"/>
  <c r="M225" i="1"/>
  <c r="N222" i="1"/>
  <c r="P223" i="1"/>
  <c r="Q224" i="1"/>
  <c r="O224" i="1"/>
  <c r="L224" i="1"/>
  <c r="M224" i="1"/>
  <c r="N221" i="1"/>
  <c r="P222" i="1"/>
  <c r="Q223" i="1"/>
  <c r="O223" i="1"/>
  <c r="L223" i="1"/>
  <c r="M223" i="1"/>
  <c r="N220" i="1"/>
  <c r="P221" i="1"/>
  <c r="Q222" i="1"/>
  <c r="O222" i="1"/>
  <c r="L222" i="1"/>
  <c r="M222" i="1"/>
  <c r="N219" i="1"/>
  <c r="P220" i="1"/>
  <c r="Q221" i="1"/>
  <c r="O221" i="1"/>
  <c r="L221" i="1"/>
  <c r="M221" i="1"/>
  <c r="N218" i="1"/>
  <c r="P219" i="1"/>
  <c r="Q220" i="1"/>
  <c r="O220" i="1"/>
  <c r="L220" i="1"/>
  <c r="M220" i="1"/>
  <c r="N217" i="1"/>
  <c r="P218" i="1"/>
  <c r="Q219" i="1"/>
  <c r="O219" i="1"/>
  <c r="L219" i="1"/>
  <c r="M219" i="1"/>
  <c r="N216" i="1"/>
  <c r="P217" i="1"/>
  <c r="Q218" i="1"/>
  <c r="O218" i="1"/>
  <c r="L218" i="1"/>
  <c r="M218" i="1"/>
  <c r="N215" i="1"/>
  <c r="P216" i="1"/>
  <c r="Q217" i="1"/>
  <c r="O217" i="1"/>
  <c r="L217" i="1"/>
  <c r="M217" i="1"/>
  <c r="N214" i="1"/>
  <c r="P215" i="1"/>
  <c r="Q216" i="1"/>
  <c r="O216" i="1"/>
  <c r="L216" i="1"/>
  <c r="M216" i="1"/>
  <c r="N213" i="1"/>
  <c r="P214" i="1"/>
  <c r="Q215" i="1"/>
  <c r="O215" i="1"/>
  <c r="L215" i="1"/>
  <c r="M215" i="1"/>
  <c r="N212" i="1"/>
  <c r="P213" i="1"/>
  <c r="Q214" i="1"/>
  <c r="O214" i="1"/>
  <c r="L214" i="1"/>
  <c r="M214" i="1"/>
  <c r="N211" i="1"/>
  <c r="P212" i="1"/>
  <c r="Q213" i="1"/>
  <c r="O213" i="1"/>
  <c r="L213" i="1"/>
  <c r="M213" i="1"/>
  <c r="N210" i="1"/>
  <c r="P211" i="1"/>
  <c r="Q212" i="1"/>
  <c r="O212" i="1"/>
  <c r="L212" i="1"/>
  <c r="M212" i="1"/>
  <c r="N209" i="1"/>
  <c r="P210" i="1"/>
  <c r="Q211" i="1"/>
  <c r="O211" i="1"/>
  <c r="L211" i="1"/>
  <c r="M211" i="1"/>
  <c r="N208" i="1"/>
  <c r="P209" i="1"/>
  <c r="Q210" i="1"/>
  <c r="O210" i="1"/>
  <c r="L210" i="1"/>
  <c r="M210" i="1"/>
  <c r="N207" i="1"/>
  <c r="P208" i="1"/>
  <c r="Q209" i="1"/>
  <c r="O209" i="1"/>
  <c r="L209" i="1"/>
  <c r="M209" i="1"/>
  <c r="N206" i="1"/>
  <c r="P207" i="1"/>
  <c r="Q208" i="1"/>
  <c r="O208" i="1"/>
  <c r="L208" i="1"/>
  <c r="M208" i="1"/>
  <c r="N205" i="1"/>
  <c r="P206" i="1"/>
  <c r="Q207" i="1"/>
  <c r="O207" i="1"/>
  <c r="L207" i="1"/>
  <c r="M207" i="1"/>
  <c r="N204" i="1"/>
  <c r="P205" i="1"/>
  <c r="Q206" i="1"/>
  <c r="O206" i="1"/>
  <c r="L206" i="1"/>
  <c r="M206" i="1"/>
  <c r="N203" i="1"/>
  <c r="P204" i="1"/>
  <c r="Q205" i="1"/>
  <c r="O205" i="1"/>
  <c r="L205" i="1"/>
  <c r="M205" i="1"/>
  <c r="N202" i="1"/>
  <c r="P203" i="1"/>
  <c r="Q204" i="1"/>
  <c r="O204" i="1"/>
  <c r="L204" i="1"/>
  <c r="M204" i="1"/>
  <c r="N201" i="1"/>
  <c r="P202" i="1"/>
  <c r="Q203" i="1"/>
  <c r="O203" i="1"/>
  <c r="L203" i="1"/>
  <c r="M203" i="1"/>
  <c r="N200" i="1"/>
  <c r="P201" i="1"/>
  <c r="Q202" i="1"/>
  <c r="O202" i="1"/>
  <c r="L202" i="1"/>
  <c r="M202" i="1"/>
  <c r="N199" i="1"/>
  <c r="P200" i="1"/>
  <c r="Q201" i="1"/>
  <c r="O201" i="1"/>
  <c r="L201" i="1"/>
  <c r="M201" i="1"/>
  <c r="N198" i="1"/>
  <c r="P199" i="1"/>
  <c r="Q200" i="1"/>
  <c r="O200" i="1"/>
  <c r="L200" i="1"/>
  <c r="M200" i="1"/>
  <c r="N197" i="1"/>
  <c r="P198" i="1"/>
  <c r="Q199" i="1"/>
  <c r="O199" i="1"/>
  <c r="L199" i="1"/>
  <c r="M199" i="1"/>
  <c r="N196" i="1"/>
  <c r="P197" i="1"/>
  <c r="Q198" i="1"/>
  <c r="O198" i="1"/>
  <c r="L198" i="1"/>
  <c r="M198" i="1"/>
  <c r="N195" i="1"/>
  <c r="P196" i="1"/>
  <c r="Q197" i="1"/>
  <c r="O197" i="1"/>
  <c r="L197" i="1"/>
  <c r="M197" i="1"/>
  <c r="N194" i="1"/>
  <c r="P195" i="1"/>
  <c r="Q196" i="1"/>
  <c r="O196" i="1"/>
  <c r="L196" i="1"/>
  <c r="M196" i="1"/>
  <c r="N193" i="1"/>
  <c r="P194" i="1"/>
  <c r="Q195" i="1"/>
  <c r="O195" i="1"/>
  <c r="L195" i="1"/>
  <c r="M195" i="1"/>
  <c r="N192" i="1"/>
  <c r="P193" i="1"/>
  <c r="Q194" i="1"/>
  <c r="O194" i="1"/>
  <c r="L194" i="1"/>
  <c r="M194" i="1"/>
  <c r="N191" i="1"/>
  <c r="P192" i="1"/>
  <c r="Q193" i="1"/>
  <c r="O193" i="1"/>
  <c r="L193" i="1"/>
  <c r="M193" i="1"/>
  <c r="N190" i="1"/>
  <c r="P191" i="1"/>
  <c r="Q192" i="1"/>
  <c r="O192" i="1"/>
  <c r="L192" i="1"/>
  <c r="M192" i="1"/>
  <c r="N189" i="1"/>
  <c r="P190" i="1"/>
  <c r="Q191" i="1"/>
  <c r="O191" i="1"/>
  <c r="L191" i="1"/>
  <c r="M191" i="1"/>
  <c r="N188" i="1"/>
  <c r="P189" i="1"/>
  <c r="Q190" i="1"/>
  <c r="O190" i="1"/>
  <c r="L190" i="1"/>
  <c r="M190" i="1"/>
  <c r="N187" i="1"/>
  <c r="P188" i="1"/>
  <c r="Q189" i="1"/>
  <c r="O189" i="1"/>
  <c r="L189" i="1"/>
  <c r="M189" i="1"/>
  <c r="N186" i="1"/>
  <c r="P187" i="1"/>
  <c r="Q188" i="1"/>
  <c r="O188" i="1"/>
  <c r="L188" i="1"/>
  <c r="M188" i="1"/>
  <c r="N185" i="1"/>
  <c r="P186" i="1"/>
  <c r="Q187" i="1"/>
  <c r="O187" i="1"/>
  <c r="L187" i="1"/>
  <c r="M187" i="1"/>
  <c r="N184" i="1"/>
  <c r="P185" i="1"/>
  <c r="Q186" i="1"/>
  <c r="O186" i="1"/>
  <c r="L186" i="1"/>
  <c r="M186" i="1"/>
  <c r="N183" i="1"/>
  <c r="P184" i="1"/>
  <c r="Q185" i="1"/>
  <c r="O185" i="1"/>
  <c r="L185" i="1"/>
  <c r="M185" i="1"/>
  <c r="N182" i="1"/>
  <c r="P183" i="1"/>
  <c r="Q184" i="1"/>
  <c r="O184" i="1"/>
  <c r="L184" i="1"/>
  <c r="M184" i="1"/>
  <c r="N181" i="1"/>
  <c r="P182" i="1"/>
  <c r="Q183" i="1"/>
  <c r="O183" i="1"/>
  <c r="L183" i="1"/>
  <c r="M183" i="1"/>
  <c r="N180" i="1"/>
  <c r="P181" i="1"/>
  <c r="Q182" i="1"/>
  <c r="O182" i="1"/>
  <c r="L182" i="1"/>
  <c r="M182" i="1"/>
  <c r="N179" i="1"/>
  <c r="P180" i="1"/>
  <c r="Q181" i="1"/>
  <c r="O181" i="1"/>
  <c r="L181" i="1"/>
  <c r="M181" i="1"/>
  <c r="N178" i="1"/>
  <c r="P179" i="1"/>
  <c r="Q180" i="1"/>
  <c r="O180" i="1"/>
  <c r="L180" i="1"/>
  <c r="M180" i="1"/>
  <c r="N177" i="1"/>
  <c r="P178" i="1"/>
  <c r="Q179" i="1"/>
  <c r="O179" i="1"/>
  <c r="L179" i="1"/>
  <c r="M179" i="1"/>
  <c r="N176" i="1"/>
  <c r="P177" i="1"/>
  <c r="Q178" i="1"/>
  <c r="O178" i="1"/>
  <c r="L178" i="1"/>
  <c r="M178" i="1"/>
  <c r="N175" i="1"/>
  <c r="P176" i="1"/>
  <c r="Q177" i="1"/>
  <c r="O177" i="1"/>
  <c r="L177" i="1"/>
  <c r="M177" i="1"/>
  <c r="N174" i="1"/>
  <c r="P175" i="1"/>
  <c r="Q176" i="1"/>
  <c r="O176" i="1"/>
  <c r="L176" i="1"/>
  <c r="M176" i="1"/>
  <c r="N173" i="1"/>
  <c r="P174" i="1"/>
  <c r="Q175" i="1"/>
  <c r="O175" i="1"/>
  <c r="L175" i="1"/>
  <c r="M175" i="1"/>
  <c r="N172" i="1"/>
  <c r="P173" i="1"/>
  <c r="Q174" i="1"/>
  <c r="O174" i="1"/>
  <c r="L174" i="1"/>
  <c r="M174" i="1"/>
  <c r="N171" i="1"/>
  <c r="P172" i="1"/>
  <c r="Q173" i="1"/>
  <c r="O173" i="1"/>
  <c r="L173" i="1"/>
  <c r="M173" i="1"/>
  <c r="N170" i="1"/>
  <c r="P171" i="1"/>
  <c r="Q172" i="1"/>
  <c r="O172" i="1"/>
  <c r="L172" i="1"/>
  <c r="M172" i="1"/>
  <c r="N169" i="1"/>
  <c r="P170" i="1"/>
  <c r="Q171" i="1"/>
  <c r="O171" i="1"/>
  <c r="L171" i="1"/>
  <c r="M171" i="1"/>
  <c r="N168" i="1"/>
  <c r="P169" i="1"/>
  <c r="Q170" i="1"/>
  <c r="O170" i="1"/>
  <c r="L170" i="1"/>
  <c r="M170" i="1"/>
  <c r="N167" i="1"/>
  <c r="P168" i="1"/>
  <c r="Q169" i="1"/>
  <c r="O169" i="1"/>
  <c r="L169" i="1"/>
  <c r="M169" i="1"/>
  <c r="N166" i="1"/>
  <c r="P167" i="1"/>
  <c r="Q168" i="1"/>
  <c r="O168" i="1"/>
  <c r="L168" i="1"/>
  <c r="M168" i="1"/>
  <c r="N165" i="1"/>
  <c r="P166" i="1"/>
  <c r="Q167" i="1"/>
  <c r="O167" i="1"/>
  <c r="L167" i="1"/>
  <c r="M167" i="1"/>
  <c r="N164" i="1"/>
  <c r="P165" i="1"/>
  <c r="Q166" i="1"/>
  <c r="O166" i="1"/>
  <c r="L166" i="1"/>
  <c r="M166" i="1"/>
  <c r="N163" i="1"/>
  <c r="P164" i="1"/>
  <c r="Q165" i="1"/>
  <c r="O165" i="1"/>
  <c r="L165" i="1"/>
  <c r="M165" i="1"/>
  <c r="N162" i="1"/>
  <c r="P163" i="1"/>
  <c r="Q164" i="1"/>
  <c r="O164" i="1"/>
  <c r="L164" i="1"/>
  <c r="M164" i="1"/>
  <c r="N161" i="1"/>
  <c r="P162" i="1"/>
  <c r="Q163" i="1"/>
  <c r="O163" i="1"/>
  <c r="L163" i="1"/>
  <c r="M163" i="1"/>
  <c r="N160" i="1"/>
  <c r="P161" i="1"/>
  <c r="Q162" i="1"/>
  <c r="O162" i="1"/>
  <c r="L162" i="1"/>
  <c r="M162" i="1"/>
  <c r="N159" i="1"/>
  <c r="P160" i="1"/>
  <c r="Q161" i="1"/>
  <c r="O161" i="1"/>
  <c r="L161" i="1"/>
  <c r="M161" i="1"/>
  <c r="N158" i="1"/>
  <c r="P159" i="1"/>
  <c r="Q160" i="1"/>
  <c r="O160" i="1"/>
  <c r="L160" i="1"/>
  <c r="M160" i="1"/>
  <c r="N157" i="1"/>
  <c r="P158" i="1"/>
  <c r="Q159" i="1"/>
  <c r="O159" i="1"/>
  <c r="L159" i="1"/>
  <c r="M159" i="1"/>
  <c r="N156" i="1"/>
  <c r="P157" i="1"/>
  <c r="Q158" i="1"/>
  <c r="O158" i="1"/>
  <c r="L158" i="1"/>
  <c r="M158" i="1"/>
  <c r="N155" i="1"/>
  <c r="P156" i="1"/>
  <c r="Q157" i="1"/>
  <c r="O157" i="1"/>
  <c r="L157" i="1"/>
  <c r="M157" i="1"/>
  <c r="N154" i="1"/>
  <c r="P155" i="1"/>
  <c r="Q156" i="1"/>
  <c r="O156" i="1"/>
  <c r="L156" i="1"/>
  <c r="M156" i="1"/>
  <c r="N153" i="1"/>
  <c r="P154" i="1"/>
  <c r="Q155" i="1"/>
  <c r="O155" i="1"/>
  <c r="L155" i="1"/>
  <c r="M155" i="1"/>
  <c r="N152" i="1"/>
  <c r="P153" i="1"/>
  <c r="Q154" i="1"/>
  <c r="O154" i="1"/>
  <c r="L154" i="1"/>
  <c r="M154" i="1"/>
  <c r="N151" i="1"/>
  <c r="P152" i="1"/>
  <c r="Q153" i="1"/>
  <c r="O153" i="1"/>
  <c r="L153" i="1"/>
  <c r="M153" i="1"/>
  <c r="N150" i="1"/>
  <c r="P151" i="1"/>
  <c r="Q152" i="1"/>
  <c r="O152" i="1"/>
  <c r="L152" i="1"/>
  <c r="M152" i="1"/>
  <c r="N149" i="1"/>
  <c r="P150" i="1"/>
  <c r="Q151" i="1"/>
  <c r="O151" i="1"/>
  <c r="L151" i="1"/>
  <c r="M151" i="1"/>
  <c r="N148" i="1"/>
  <c r="P149" i="1"/>
  <c r="Q150" i="1"/>
  <c r="O150" i="1"/>
  <c r="L150" i="1"/>
  <c r="M150" i="1"/>
  <c r="N147" i="1"/>
  <c r="P148" i="1"/>
  <c r="Q149" i="1"/>
  <c r="O149" i="1"/>
  <c r="L149" i="1"/>
  <c r="M149" i="1"/>
  <c r="N146" i="1"/>
  <c r="P147" i="1"/>
  <c r="Q148" i="1"/>
  <c r="O148" i="1"/>
  <c r="L148" i="1"/>
  <c r="M148" i="1"/>
  <c r="N145" i="1"/>
  <c r="P146" i="1"/>
  <c r="Q147" i="1"/>
  <c r="O147" i="1"/>
  <c r="L147" i="1"/>
  <c r="M147" i="1"/>
  <c r="N144" i="1"/>
  <c r="P145" i="1"/>
  <c r="Q146" i="1"/>
  <c r="O146" i="1"/>
  <c r="L146" i="1"/>
  <c r="M146" i="1"/>
  <c r="N143" i="1"/>
  <c r="P144" i="1"/>
  <c r="Q145" i="1"/>
  <c r="O145" i="1"/>
  <c r="L145" i="1"/>
  <c r="M145" i="1"/>
  <c r="N142" i="1"/>
  <c r="P143" i="1"/>
  <c r="Q144" i="1"/>
  <c r="O144" i="1"/>
  <c r="L144" i="1"/>
  <c r="M144" i="1"/>
  <c r="N141" i="1"/>
  <c r="P142" i="1"/>
  <c r="Q143" i="1"/>
  <c r="O143" i="1"/>
  <c r="L143" i="1"/>
  <c r="M143" i="1"/>
  <c r="N140" i="1"/>
  <c r="P141" i="1"/>
  <c r="Q142" i="1"/>
  <c r="O142" i="1"/>
  <c r="L142" i="1"/>
  <c r="M142" i="1"/>
  <c r="N139" i="1"/>
  <c r="P140" i="1"/>
  <c r="Q141" i="1"/>
  <c r="O141" i="1"/>
  <c r="L141" i="1"/>
  <c r="M141" i="1"/>
  <c r="N138" i="1"/>
  <c r="P139" i="1"/>
  <c r="Q140" i="1"/>
  <c r="O140" i="1"/>
  <c r="L140" i="1"/>
  <c r="M140" i="1"/>
  <c r="N137" i="1"/>
  <c r="P138" i="1"/>
  <c r="Q139" i="1"/>
  <c r="O139" i="1"/>
  <c r="L139" i="1"/>
  <c r="M139" i="1"/>
  <c r="N136" i="1"/>
  <c r="P137" i="1"/>
  <c r="Q138" i="1"/>
  <c r="O138" i="1"/>
  <c r="L138" i="1"/>
  <c r="M138" i="1"/>
  <c r="N135" i="1"/>
  <c r="P136" i="1"/>
  <c r="Q137" i="1"/>
  <c r="O137" i="1"/>
  <c r="L137" i="1"/>
  <c r="M137" i="1"/>
  <c r="N134" i="1"/>
  <c r="P135" i="1"/>
  <c r="Q136" i="1"/>
  <c r="O136" i="1"/>
  <c r="L136" i="1"/>
  <c r="M136" i="1"/>
  <c r="N133" i="1"/>
  <c r="P134" i="1"/>
  <c r="Q135" i="1"/>
  <c r="O135" i="1"/>
  <c r="L135" i="1"/>
  <c r="M135" i="1"/>
  <c r="N132" i="1"/>
  <c r="P133" i="1"/>
  <c r="Q134" i="1"/>
  <c r="O134" i="1"/>
  <c r="L134" i="1"/>
  <c r="M134" i="1"/>
  <c r="N131" i="1"/>
  <c r="P132" i="1"/>
  <c r="Q133" i="1"/>
  <c r="O133" i="1"/>
  <c r="L133" i="1"/>
  <c r="M133" i="1"/>
  <c r="N130" i="1"/>
  <c r="P131" i="1"/>
  <c r="Q132" i="1"/>
  <c r="O132" i="1"/>
  <c r="L132" i="1"/>
  <c r="M132" i="1"/>
  <c r="N129" i="1"/>
  <c r="P130" i="1"/>
  <c r="Q131" i="1"/>
  <c r="O131" i="1"/>
  <c r="L131" i="1"/>
  <c r="M131" i="1"/>
  <c r="N128" i="1"/>
  <c r="P129" i="1"/>
  <c r="Q130" i="1"/>
  <c r="O130" i="1"/>
  <c r="L130" i="1"/>
  <c r="M130" i="1"/>
  <c r="N127" i="1"/>
  <c r="P128" i="1"/>
  <c r="Q129" i="1"/>
  <c r="O129" i="1"/>
  <c r="L129" i="1"/>
  <c r="M129" i="1"/>
  <c r="N126" i="1"/>
  <c r="P127" i="1"/>
  <c r="Q128" i="1"/>
  <c r="O128" i="1"/>
  <c r="L128" i="1"/>
  <c r="M128" i="1"/>
  <c r="N125" i="1"/>
  <c r="P126" i="1"/>
  <c r="Q127" i="1"/>
  <c r="O127" i="1"/>
  <c r="L127" i="1"/>
  <c r="M127" i="1"/>
  <c r="N124" i="1"/>
  <c r="P125" i="1"/>
  <c r="Q126" i="1"/>
  <c r="O126" i="1"/>
  <c r="L126" i="1"/>
  <c r="M126" i="1"/>
  <c r="N123" i="1"/>
  <c r="P124" i="1"/>
  <c r="Q125" i="1"/>
  <c r="O125" i="1"/>
  <c r="L125" i="1"/>
  <c r="M125" i="1"/>
  <c r="N122" i="1"/>
  <c r="P123" i="1"/>
  <c r="Q124" i="1"/>
  <c r="O124" i="1"/>
  <c r="L124" i="1"/>
  <c r="M124" i="1"/>
  <c r="N121" i="1"/>
  <c r="P122" i="1"/>
  <c r="Q123" i="1"/>
  <c r="O123" i="1"/>
  <c r="L123" i="1"/>
  <c r="M123" i="1"/>
  <c r="N120" i="1"/>
  <c r="P121" i="1"/>
  <c r="Q122" i="1"/>
  <c r="O122" i="1"/>
  <c r="L122" i="1"/>
  <c r="M122" i="1"/>
  <c r="N119" i="1"/>
  <c r="P120" i="1"/>
  <c r="Q121" i="1"/>
  <c r="O121" i="1"/>
  <c r="L121" i="1"/>
  <c r="M121" i="1"/>
  <c r="N118" i="1"/>
  <c r="P119" i="1"/>
  <c r="Q120" i="1"/>
  <c r="O120" i="1"/>
  <c r="L120" i="1"/>
  <c r="M120" i="1"/>
  <c r="N117" i="1"/>
  <c r="P118" i="1"/>
  <c r="Q119" i="1"/>
  <c r="O119" i="1"/>
  <c r="L119" i="1"/>
  <c r="M119" i="1"/>
  <c r="N116" i="1"/>
  <c r="P117" i="1"/>
  <c r="Q118" i="1"/>
  <c r="O118" i="1"/>
  <c r="L118" i="1"/>
  <c r="M118" i="1"/>
  <c r="N115" i="1"/>
  <c r="P116" i="1"/>
  <c r="Q117" i="1"/>
  <c r="O117" i="1"/>
  <c r="L117" i="1"/>
  <c r="M117" i="1"/>
  <c r="N114" i="1"/>
  <c r="P115" i="1"/>
  <c r="Q116" i="1"/>
  <c r="O116" i="1"/>
  <c r="L116" i="1"/>
  <c r="M116" i="1"/>
  <c r="N113" i="1"/>
  <c r="P114" i="1"/>
  <c r="Q115" i="1"/>
  <c r="O115" i="1"/>
  <c r="L115" i="1"/>
  <c r="M115" i="1"/>
  <c r="N112" i="1"/>
  <c r="P113" i="1"/>
  <c r="Q114" i="1"/>
  <c r="O114" i="1"/>
  <c r="L114" i="1"/>
  <c r="M114" i="1"/>
  <c r="N111" i="1"/>
  <c r="P112" i="1"/>
  <c r="Q113" i="1"/>
  <c r="O113" i="1"/>
  <c r="L113" i="1"/>
  <c r="M113" i="1"/>
  <c r="N110" i="1"/>
  <c r="P111" i="1"/>
  <c r="Q112" i="1"/>
  <c r="O112" i="1"/>
  <c r="L112" i="1"/>
  <c r="M112" i="1"/>
  <c r="N109" i="1"/>
  <c r="P110" i="1"/>
  <c r="Q111" i="1"/>
  <c r="O111" i="1"/>
  <c r="L111" i="1"/>
  <c r="M111" i="1"/>
  <c r="N108" i="1"/>
  <c r="P109" i="1"/>
  <c r="Q110" i="1"/>
  <c r="O110" i="1"/>
  <c r="L110" i="1"/>
  <c r="M110" i="1"/>
  <c r="N107" i="1"/>
  <c r="P108" i="1"/>
  <c r="Q109" i="1"/>
  <c r="O109" i="1"/>
  <c r="L109" i="1"/>
  <c r="M109" i="1"/>
  <c r="N106" i="1"/>
  <c r="P107" i="1"/>
  <c r="Q108" i="1"/>
  <c r="O108" i="1"/>
  <c r="L108" i="1"/>
  <c r="M108" i="1"/>
  <c r="N105" i="1"/>
  <c r="P106" i="1"/>
  <c r="Q107" i="1"/>
  <c r="O107" i="1"/>
  <c r="L107" i="1"/>
  <c r="M107" i="1"/>
  <c r="N104" i="1"/>
  <c r="P105" i="1"/>
  <c r="Q106" i="1"/>
  <c r="O106" i="1"/>
  <c r="L106" i="1"/>
  <c r="M106" i="1"/>
  <c r="N103" i="1"/>
  <c r="P104" i="1"/>
  <c r="Q105" i="1"/>
  <c r="O105" i="1"/>
  <c r="L105" i="1"/>
  <c r="M105" i="1"/>
  <c r="N102" i="1"/>
  <c r="P103" i="1"/>
  <c r="Q104" i="1"/>
  <c r="O104" i="1"/>
  <c r="L104" i="1"/>
  <c r="M104" i="1"/>
  <c r="N101" i="1"/>
  <c r="P102" i="1"/>
  <c r="Q103" i="1"/>
  <c r="O103" i="1"/>
  <c r="L103" i="1"/>
  <c r="M103" i="1"/>
  <c r="N100" i="1"/>
  <c r="P101" i="1"/>
  <c r="Q102" i="1"/>
  <c r="O102" i="1"/>
  <c r="L102" i="1"/>
  <c r="M102" i="1"/>
  <c r="N99" i="1"/>
  <c r="P100" i="1"/>
  <c r="Q101" i="1"/>
  <c r="O101" i="1"/>
  <c r="L101" i="1"/>
  <c r="M101" i="1"/>
  <c r="N98" i="1"/>
  <c r="P99" i="1"/>
  <c r="Q100" i="1"/>
  <c r="O100" i="1"/>
  <c r="L100" i="1"/>
  <c r="M100" i="1"/>
  <c r="N97" i="1"/>
  <c r="P98" i="1"/>
  <c r="Q99" i="1"/>
  <c r="O99" i="1"/>
  <c r="L99" i="1"/>
  <c r="M99" i="1"/>
  <c r="N96" i="1"/>
  <c r="P97" i="1"/>
  <c r="Q98" i="1"/>
  <c r="O98" i="1"/>
  <c r="L98" i="1"/>
  <c r="M98" i="1"/>
  <c r="N95" i="1"/>
  <c r="P96" i="1"/>
  <c r="Q97" i="1"/>
  <c r="O97" i="1"/>
  <c r="L97" i="1"/>
  <c r="M97" i="1"/>
  <c r="N94" i="1"/>
  <c r="P95" i="1"/>
  <c r="Q96" i="1"/>
  <c r="O96" i="1"/>
  <c r="L96" i="1"/>
  <c r="M96" i="1"/>
  <c r="N93" i="1"/>
  <c r="P94" i="1"/>
  <c r="Q95" i="1"/>
  <c r="O95" i="1"/>
  <c r="L95" i="1"/>
  <c r="M95" i="1"/>
  <c r="N92" i="1"/>
  <c r="P93" i="1"/>
  <c r="Q94" i="1"/>
  <c r="O94" i="1"/>
  <c r="L94" i="1"/>
  <c r="M94" i="1"/>
  <c r="N91" i="1"/>
  <c r="P92" i="1"/>
  <c r="Q93" i="1"/>
  <c r="O93" i="1"/>
  <c r="L93" i="1"/>
  <c r="M93" i="1"/>
  <c r="N90" i="1"/>
  <c r="P91" i="1"/>
  <c r="Q92" i="1"/>
  <c r="O92" i="1"/>
  <c r="L92" i="1"/>
  <c r="M92" i="1"/>
  <c r="N89" i="1"/>
  <c r="P90" i="1"/>
  <c r="Q91" i="1"/>
  <c r="O91" i="1"/>
  <c r="L91" i="1"/>
  <c r="M91" i="1"/>
  <c r="N88" i="1"/>
  <c r="P89" i="1"/>
  <c r="Q90" i="1"/>
  <c r="O90" i="1"/>
  <c r="L90" i="1"/>
  <c r="M90" i="1"/>
  <c r="N87" i="1"/>
  <c r="P88" i="1"/>
  <c r="Q89" i="1"/>
  <c r="O89" i="1"/>
  <c r="L89" i="1"/>
  <c r="M89" i="1"/>
  <c r="N86" i="1"/>
  <c r="P87" i="1"/>
  <c r="Q88" i="1"/>
  <c r="O88" i="1"/>
  <c r="L88" i="1"/>
  <c r="M88" i="1"/>
  <c r="N85" i="1"/>
  <c r="P86" i="1"/>
  <c r="Q87" i="1"/>
  <c r="O87" i="1"/>
  <c r="L87" i="1"/>
  <c r="M87" i="1"/>
  <c r="N84" i="1"/>
  <c r="P85" i="1"/>
  <c r="Q86" i="1"/>
  <c r="O86" i="1"/>
  <c r="L86" i="1"/>
  <c r="M86" i="1"/>
  <c r="N83" i="1"/>
  <c r="P84" i="1"/>
  <c r="Q85" i="1"/>
  <c r="O85" i="1"/>
  <c r="L85" i="1"/>
  <c r="M85" i="1"/>
  <c r="N82" i="1"/>
  <c r="P83" i="1"/>
  <c r="Q84" i="1"/>
  <c r="O84" i="1"/>
  <c r="L84" i="1"/>
  <c r="M84" i="1"/>
  <c r="N81" i="1"/>
  <c r="P82" i="1"/>
  <c r="Q83" i="1"/>
  <c r="O83" i="1"/>
  <c r="L83" i="1"/>
  <c r="M83" i="1"/>
  <c r="N80" i="1"/>
  <c r="P81" i="1"/>
  <c r="Q82" i="1"/>
  <c r="O82" i="1"/>
  <c r="L82" i="1"/>
  <c r="M82" i="1"/>
  <c r="N79" i="1"/>
  <c r="P80" i="1"/>
  <c r="Q81" i="1"/>
  <c r="O81" i="1"/>
  <c r="L81" i="1"/>
  <c r="M81" i="1"/>
  <c r="N78" i="1"/>
  <c r="P79" i="1"/>
  <c r="Q80" i="1"/>
  <c r="O80" i="1"/>
  <c r="L80" i="1"/>
  <c r="M80" i="1"/>
  <c r="N77" i="1"/>
  <c r="P78" i="1"/>
  <c r="Q79" i="1"/>
  <c r="O79" i="1"/>
  <c r="L79" i="1"/>
  <c r="M79" i="1"/>
  <c r="N76" i="1"/>
  <c r="P77" i="1"/>
  <c r="Q78" i="1"/>
  <c r="O78" i="1"/>
  <c r="L78" i="1"/>
  <c r="M78" i="1"/>
  <c r="N75" i="1"/>
  <c r="P76" i="1"/>
  <c r="Q77" i="1"/>
  <c r="O77" i="1"/>
  <c r="L77" i="1"/>
  <c r="M77" i="1"/>
  <c r="N74" i="1"/>
  <c r="P75" i="1"/>
  <c r="Q76" i="1"/>
  <c r="O76" i="1"/>
  <c r="L76" i="1"/>
  <c r="M76" i="1"/>
  <c r="N73" i="1"/>
  <c r="P74" i="1"/>
  <c r="Q75" i="1"/>
  <c r="O75" i="1"/>
  <c r="L75" i="1"/>
  <c r="M75" i="1"/>
  <c r="N72" i="1"/>
  <c r="P73" i="1"/>
  <c r="Q74" i="1"/>
  <c r="O74" i="1"/>
  <c r="L74" i="1"/>
  <c r="M74" i="1"/>
  <c r="N71" i="1"/>
  <c r="P72" i="1"/>
  <c r="Q73" i="1"/>
  <c r="O73" i="1"/>
  <c r="L73" i="1"/>
  <c r="M73" i="1"/>
  <c r="N70" i="1"/>
  <c r="P71" i="1"/>
  <c r="Q72" i="1"/>
  <c r="O72" i="1"/>
  <c r="L72" i="1"/>
  <c r="M72" i="1"/>
  <c r="N69" i="1"/>
  <c r="P70" i="1"/>
  <c r="Q71" i="1"/>
  <c r="O71" i="1"/>
  <c r="L71" i="1"/>
  <c r="M71" i="1"/>
  <c r="N68" i="1"/>
  <c r="P69" i="1"/>
  <c r="Q70" i="1"/>
  <c r="O70" i="1"/>
  <c r="L70" i="1"/>
  <c r="M70" i="1"/>
  <c r="N67" i="1"/>
  <c r="P68" i="1"/>
  <c r="Q69" i="1"/>
  <c r="O69" i="1"/>
  <c r="L69" i="1"/>
  <c r="M69" i="1"/>
  <c r="N66" i="1"/>
  <c r="P67" i="1"/>
  <c r="Q68" i="1"/>
  <c r="O68" i="1"/>
  <c r="L68" i="1"/>
  <c r="M68" i="1"/>
  <c r="N65" i="1"/>
  <c r="P66" i="1"/>
  <c r="Q67" i="1"/>
  <c r="O67" i="1"/>
  <c r="L67" i="1"/>
  <c r="M67" i="1"/>
  <c r="N64" i="1"/>
  <c r="P65" i="1"/>
  <c r="Q66" i="1"/>
  <c r="O66" i="1"/>
  <c r="L66" i="1"/>
  <c r="M66" i="1"/>
  <c r="N63" i="1"/>
  <c r="P64" i="1"/>
  <c r="Q65" i="1"/>
  <c r="O65" i="1"/>
  <c r="L65" i="1"/>
  <c r="M65" i="1"/>
  <c r="N62" i="1"/>
  <c r="P63" i="1"/>
  <c r="Q64" i="1"/>
  <c r="O64" i="1"/>
  <c r="L64" i="1"/>
  <c r="M64" i="1"/>
  <c r="N61" i="1"/>
  <c r="P62" i="1"/>
  <c r="Q63" i="1"/>
  <c r="O63" i="1"/>
  <c r="L63" i="1"/>
  <c r="M63" i="1"/>
  <c r="N60" i="1"/>
  <c r="P61" i="1"/>
  <c r="Q62" i="1"/>
  <c r="O62" i="1"/>
  <c r="L62" i="1"/>
  <c r="M62" i="1"/>
  <c r="N59" i="1"/>
  <c r="P60" i="1"/>
  <c r="Q61" i="1"/>
  <c r="O61" i="1"/>
  <c r="L61" i="1"/>
  <c r="M61" i="1"/>
  <c r="N58" i="1"/>
  <c r="P59" i="1"/>
  <c r="Q60" i="1"/>
  <c r="O60" i="1"/>
  <c r="L60" i="1"/>
  <c r="M60" i="1"/>
  <c r="N57" i="1"/>
  <c r="P58" i="1"/>
  <c r="Q59" i="1"/>
  <c r="O59" i="1"/>
  <c r="L59" i="1"/>
  <c r="M59" i="1"/>
  <c r="N56" i="1"/>
  <c r="P57" i="1"/>
  <c r="Q58" i="1"/>
  <c r="O58" i="1"/>
  <c r="L58" i="1"/>
  <c r="M58" i="1"/>
  <c r="N55" i="1"/>
  <c r="P56" i="1"/>
  <c r="Q57" i="1"/>
  <c r="O57" i="1"/>
  <c r="L57" i="1"/>
  <c r="M57" i="1"/>
  <c r="N54" i="1"/>
  <c r="P55" i="1"/>
  <c r="Q56" i="1"/>
  <c r="O56" i="1"/>
  <c r="L56" i="1"/>
  <c r="M56" i="1"/>
  <c r="N53" i="1"/>
  <c r="P54" i="1"/>
  <c r="Q55" i="1"/>
  <c r="O55" i="1"/>
  <c r="L55" i="1"/>
  <c r="M55" i="1"/>
  <c r="N52" i="1"/>
  <c r="P53" i="1"/>
  <c r="Q54" i="1"/>
  <c r="O54" i="1"/>
  <c r="L54" i="1"/>
  <c r="M54" i="1"/>
  <c r="N51" i="1"/>
  <c r="P52" i="1"/>
  <c r="Q53" i="1"/>
  <c r="O53" i="1"/>
  <c r="L53" i="1"/>
  <c r="M53" i="1"/>
  <c r="N50" i="1"/>
  <c r="P51" i="1"/>
  <c r="Q52" i="1"/>
  <c r="O52" i="1"/>
  <c r="L52" i="1"/>
  <c r="M52" i="1"/>
  <c r="N49" i="1"/>
  <c r="P50" i="1"/>
  <c r="Q51" i="1"/>
  <c r="O51" i="1"/>
  <c r="L51" i="1"/>
  <c r="M51" i="1"/>
  <c r="N48" i="1"/>
  <c r="P49" i="1"/>
  <c r="Q50" i="1"/>
  <c r="O50" i="1"/>
  <c r="L50" i="1"/>
  <c r="M50" i="1"/>
  <c r="N47" i="1"/>
  <c r="P48" i="1"/>
  <c r="Q49" i="1"/>
  <c r="O49" i="1"/>
  <c r="L49" i="1"/>
  <c r="M49" i="1"/>
  <c r="N46" i="1"/>
  <c r="P47" i="1"/>
  <c r="Q48" i="1"/>
  <c r="O48" i="1"/>
  <c r="L48" i="1"/>
  <c r="M48" i="1"/>
  <c r="N45" i="1"/>
  <c r="P46" i="1"/>
  <c r="Q47" i="1"/>
  <c r="O47" i="1"/>
  <c r="L47" i="1"/>
  <c r="M47" i="1"/>
  <c r="N44" i="1"/>
  <c r="P45" i="1"/>
  <c r="Q46" i="1"/>
  <c r="O46" i="1"/>
  <c r="L46" i="1"/>
  <c r="M46" i="1"/>
  <c r="N43" i="1"/>
  <c r="P44" i="1"/>
  <c r="Q45" i="1"/>
  <c r="O45" i="1"/>
  <c r="L45" i="1"/>
  <c r="M45" i="1"/>
  <c r="N42" i="1"/>
  <c r="P43" i="1"/>
  <c r="Q44" i="1"/>
  <c r="O44" i="1"/>
  <c r="L44" i="1"/>
  <c r="M44" i="1"/>
  <c r="N41" i="1"/>
  <c r="P42" i="1"/>
  <c r="Q43" i="1"/>
  <c r="O43" i="1"/>
  <c r="L43" i="1"/>
  <c r="M43" i="1"/>
  <c r="N40" i="1"/>
  <c r="P41" i="1"/>
  <c r="Q42" i="1"/>
  <c r="O42" i="1"/>
  <c r="L42" i="1"/>
  <c r="M42" i="1"/>
  <c r="N39" i="1"/>
  <c r="P40" i="1"/>
  <c r="Q41" i="1"/>
  <c r="O41" i="1"/>
  <c r="L41" i="1"/>
  <c r="M41" i="1"/>
  <c r="N38" i="1"/>
  <c r="P39" i="1"/>
  <c r="Q40" i="1"/>
  <c r="O40" i="1"/>
  <c r="L40" i="1"/>
  <c r="M40" i="1"/>
  <c r="N37" i="1"/>
  <c r="P38" i="1"/>
  <c r="Q39" i="1"/>
  <c r="O39" i="1"/>
  <c r="L39" i="1"/>
  <c r="M39" i="1"/>
  <c r="N36" i="1"/>
  <c r="P37" i="1"/>
  <c r="Q38" i="1"/>
  <c r="O38" i="1"/>
  <c r="L38" i="1"/>
  <c r="M38" i="1"/>
  <c r="N35" i="1"/>
  <c r="P36" i="1"/>
  <c r="Q37" i="1"/>
  <c r="O37" i="1"/>
  <c r="L37" i="1"/>
  <c r="M37" i="1"/>
  <c r="N34" i="1"/>
  <c r="P35" i="1"/>
  <c r="Q36" i="1"/>
  <c r="O36" i="1"/>
  <c r="L36" i="1"/>
  <c r="M36" i="1"/>
  <c r="N33" i="1"/>
  <c r="P34" i="1"/>
  <c r="Q35" i="1"/>
  <c r="O35" i="1"/>
  <c r="L35" i="1"/>
  <c r="M35" i="1"/>
  <c r="N32" i="1"/>
  <c r="P33" i="1"/>
  <c r="Q34" i="1"/>
  <c r="O34" i="1"/>
  <c r="L34" i="1"/>
  <c r="M34" i="1"/>
  <c r="N31" i="1"/>
  <c r="P32" i="1"/>
  <c r="Q33" i="1"/>
  <c r="O33" i="1"/>
  <c r="L33" i="1"/>
  <c r="M33" i="1"/>
  <c r="N30" i="1"/>
  <c r="P31" i="1"/>
  <c r="Q32" i="1"/>
  <c r="O32" i="1"/>
  <c r="L32" i="1"/>
  <c r="M32" i="1"/>
  <c r="N29" i="1"/>
  <c r="P30" i="1"/>
  <c r="Q31" i="1"/>
  <c r="O31" i="1"/>
  <c r="L31" i="1"/>
  <c r="M31" i="1"/>
  <c r="N28" i="1"/>
  <c r="P29" i="1"/>
  <c r="Q30" i="1"/>
  <c r="O30" i="1"/>
  <c r="L30" i="1"/>
  <c r="M30" i="1"/>
  <c r="N27" i="1"/>
  <c r="P28" i="1"/>
  <c r="Q29" i="1"/>
  <c r="O29" i="1"/>
  <c r="L29" i="1"/>
  <c r="M29" i="1"/>
  <c r="N26" i="1"/>
  <c r="P27" i="1"/>
  <c r="Q28" i="1"/>
  <c r="O28" i="1"/>
  <c r="L28" i="1"/>
  <c r="M28" i="1"/>
  <c r="N25" i="1"/>
  <c r="P26" i="1"/>
  <c r="Q27" i="1"/>
  <c r="O27" i="1"/>
  <c r="L27" i="1"/>
  <c r="M27" i="1"/>
  <c r="N24" i="1"/>
  <c r="P25" i="1"/>
  <c r="Q26" i="1"/>
  <c r="O26" i="1"/>
  <c r="L26" i="1"/>
  <c r="M26" i="1"/>
  <c r="N23" i="1"/>
  <c r="P24" i="1"/>
  <c r="Q25" i="1"/>
  <c r="O25" i="1"/>
  <c r="L25" i="1"/>
  <c r="M25" i="1"/>
  <c r="N22" i="1"/>
  <c r="P23" i="1"/>
  <c r="Q24" i="1"/>
  <c r="O24" i="1"/>
  <c r="L24" i="1"/>
  <c r="M24" i="1"/>
  <c r="N21" i="1"/>
  <c r="P22" i="1"/>
  <c r="Q23" i="1"/>
  <c r="O23" i="1"/>
  <c r="L23" i="1"/>
  <c r="M23" i="1"/>
  <c r="N20" i="1"/>
  <c r="P21" i="1"/>
  <c r="Q22" i="1"/>
  <c r="O22" i="1"/>
  <c r="L22" i="1"/>
  <c r="M22" i="1"/>
  <c r="N19" i="1"/>
  <c r="P20" i="1"/>
  <c r="Q21" i="1"/>
  <c r="O21" i="1"/>
  <c r="L21" i="1"/>
  <c r="M21" i="1"/>
  <c r="N18" i="1"/>
  <c r="P19" i="1"/>
  <c r="Q20" i="1"/>
  <c r="O20" i="1"/>
  <c r="L20" i="1"/>
  <c r="M20" i="1"/>
  <c r="N17" i="1"/>
  <c r="P18" i="1"/>
  <c r="Q19" i="1"/>
  <c r="O19" i="1"/>
  <c r="L19" i="1"/>
  <c r="M19" i="1"/>
  <c r="N16" i="1"/>
  <c r="P17" i="1"/>
  <c r="Q18" i="1"/>
  <c r="O18" i="1"/>
  <c r="L18" i="1"/>
  <c r="M18" i="1"/>
  <c r="N15" i="1"/>
  <c r="P16" i="1"/>
  <c r="Q17" i="1"/>
  <c r="O17" i="1"/>
  <c r="L17" i="1"/>
  <c r="M17" i="1"/>
  <c r="N14" i="1"/>
  <c r="P15" i="1"/>
  <c r="Q16" i="1"/>
  <c r="O16" i="1"/>
  <c r="L16" i="1"/>
  <c r="M16" i="1"/>
  <c r="N13" i="1"/>
  <c r="P14" i="1"/>
  <c r="Q15" i="1"/>
  <c r="O15" i="1"/>
  <c r="L15" i="1"/>
  <c r="M15" i="1"/>
  <c r="N12" i="1"/>
  <c r="P13" i="1"/>
  <c r="Q14" i="1"/>
  <c r="O14" i="1"/>
  <c r="L14" i="1"/>
  <c r="M14" i="1"/>
  <c r="N11" i="1"/>
  <c r="P12" i="1"/>
  <c r="Q13" i="1"/>
  <c r="O13" i="1"/>
  <c r="L13" i="1"/>
  <c r="M13" i="1"/>
  <c r="N10" i="1"/>
  <c r="P11" i="1"/>
  <c r="Q12" i="1"/>
  <c r="O12" i="1"/>
  <c r="L12" i="1"/>
  <c r="M12" i="1"/>
  <c r="N9" i="1"/>
  <c r="P10" i="1"/>
  <c r="Q11" i="1"/>
  <c r="O11" i="1"/>
  <c r="L11" i="1"/>
  <c r="M11" i="1"/>
  <c r="N8" i="1"/>
  <c r="P9" i="1"/>
  <c r="Q10" i="1"/>
  <c r="O10" i="1"/>
  <c r="L10" i="1"/>
  <c r="M10" i="1"/>
  <c r="N7" i="1"/>
  <c r="P8" i="1"/>
  <c r="Q9" i="1"/>
  <c r="O9" i="1"/>
  <c r="L9" i="1"/>
  <c r="M9" i="1"/>
  <c r="N6" i="1"/>
  <c r="P7" i="1"/>
  <c r="Q8" i="1"/>
  <c r="O8" i="1"/>
  <c r="L8" i="1"/>
  <c r="M8" i="1"/>
  <c r="N5" i="1"/>
  <c r="P6" i="1"/>
  <c r="Q7" i="1"/>
  <c r="O7" i="1"/>
  <c r="L7" i="1"/>
  <c r="M7" i="1"/>
  <c r="N4" i="1"/>
  <c r="P5" i="1"/>
  <c r="Q6" i="1"/>
  <c r="O6" i="1"/>
  <c r="L6" i="1"/>
  <c r="M6" i="1"/>
  <c r="P4" i="1"/>
  <c r="Q5" i="1"/>
  <c r="O5" i="1"/>
  <c r="L5" i="1"/>
  <c r="M5" i="1"/>
  <c r="Q4" i="1"/>
  <c r="O4" i="1"/>
  <c r="L4" i="1"/>
  <c r="M4" i="1"/>
  <c r="Q3" i="1"/>
  <c r="P3" i="1"/>
  <c r="P2" i="1"/>
  <c r="O3" i="1"/>
  <c r="O2" i="1"/>
  <c r="N3" i="1"/>
  <c r="N2" i="1"/>
  <c r="N1" i="1"/>
  <c r="M3" i="1"/>
  <c r="M2" i="1"/>
  <c r="M1" i="1"/>
  <c r="L3" i="1"/>
  <c r="L2" i="1"/>
  <c r="L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5" i="1"/>
  <c r="A196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47" i="1"/>
  <c r="A153" i="1"/>
  <c r="A152" i="1"/>
  <c r="A151" i="1"/>
  <c r="A150" i="1"/>
  <c r="A149" i="1"/>
  <c r="A148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B300" i="1"/>
  <c r="B299" i="1"/>
  <c r="B298" i="1"/>
  <c r="B297" i="1"/>
  <c r="B296" i="1"/>
  <c r="B295" i="1"/>
  <c r="B294" i="1"/>
  <c r="B293" i="1"/>
  <c r="B292" i="1"/>
  <c r="B291" i="1"/>
  <c r="C300" i="1"/>
  <c r="C299" i="1"/>
  <c r="C298" i="1"/>
  <c r="C297" i="1"/>
  <c r="C296" i="1"/>
  <c r="C295" i="1"/>
  <c r="C294" i="1"/>
  <c r="C293" i="1"/>
  <c r="C292" i="1"/>
  <c r="C291" i="1"/>
  <c r="B290" i="1"/>
  <c r="B289" i="1"/>
  <c r="B288" i="1"/>
  <c r="B287" i="1"/>
  <c r="B286" i="1"/>
  <c r="B285" i="1"/>
  <c r="B284" i="1"/>
  <c r="B283" i="1"/>
  <c r="B282" i="1"/>
  <c r="B281" i="1"/>
  <c r="C290" i="1"/>
  <c r="C289" i="1"/>
  <c r="C288" i="1"/>
  <c r="C287" i="1"/>
  <c r="C286" i="1"/>
  <c r="C285" i="1"/>
  <c r="C284" i="1"/>
  <c r="C283" i="1"/>
  <c r="C282" i="1"/>
  <c r="C281" i="1"/>
  <c r="B280" i="1"/>
  <c r="B279" i="1"/>
  <c r="B278" i="1"/>
  <c r="B277" i="1"/>
  <c r="B276" i="1"/>
  <c r="B275" i="1"/>
  <c r="B274" i="1"/>
  <c r="B273" i="1"/>
  <c r="B272" i="1"/>
  <c r="B271" i="1"/>
  <c r="C280" i="1"/>
  <c r="C279" i="1"/>
  <c r="C278" i="1"/>
  <c r="C277" i="1"/>
  <c r="C276" i="1"/>
  <c r="C275" i="1"/>
  <c r="C274" i="1"/>
  <c r="C273" i="1"/>
  <c r="C272" i="1"/>
  <c r="C271" i="1"/>
  <c r="B270" i="1"/>
  <c r="B269" i="1"/>
  <c r="B268" i="1"/>
  <c r="B267" i="1"/>
  <c r="B266" i="1"/>
  <c r="B265" i="1"/>
  <c r="B264" i="1"/>
  <c r="B263" i="1"/>
  <c r="B262" i="1"/>
  <c r="B261" i="1"/>
  <c r="C270" i="1"/>
  <c r="C269" i="1"/>
  <c r="C268" i="1"/>
  <c r="C267" i="1"/>
  <c r="C266" i="1"/>
  <c r="C265" i="1"/>
  <c r="C264" i="1"/>
  <c r="C263" i="1"/>
  <c r="C262" i="1"/>
  <c r="C261" i="1"/>
  <c r="B260" i="1"/>
  <c r="B259" i="1"/>
  <c r="B258" i="1"/>
  <c r="B257" i="1"/>
  <c r="B256" i="1"/>
  <c r="B255" i="1"/>
  <c r="B254" i="1"/>
  <c r="B253" i="1"/>
  <c r="B252" i="1"/>
  <c r="B251" i="1"/>
  <c r="C260" i="1"/>
  <c r="C259" i="1"/>
  <c r="C258" i="1"/>
  <c r="C257" i="1"/>
  <c r="C256" i="1"/>
  <c r="C255" i="1"/>
  <c r="C254" i="1"/>
  <c r="C253" i="1"/>
  <c r="C252" i="1"/>
  <c r="C251" i="1"/>
  <c r="B250" i="1"/>
  <c r="B249" i="1"/>
  <c r="B248" i="1"/>
  <c r="B247" i="1"/>
  <c r="B246" i="1"/>
  <c r="B245" i="1"/>
  <c r="B244" i="1"/>
  <c r="B243" i="1"/>
  <c r="B242" i="1"/>
  <c r="B241" i="1"/>
  <c r="C250" i="1"/>
  <c r="C249" i="1"/>
  <c r="C248" i="1"/>
  <c r="C247" i="1"/>
  <c r="C246" i="1"/>
  <c r="C245" i="1"/>
  <c r="C244" i="1"/>
  <c r="C243" i="1"/>
  <c r="C242" i="1"/>
  <c r="C241" i="1"/>
  <c r="B239" i="1"/>
  <c r="B240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B220" i="1"/>
  <c r="B219" i="1"/>
  <c r="B218" i="1"/>
  <c r="B217" i="1"/>
  <c r="B216" i="1"/>
  <c r="B215" i="1"/>
  <c r="B214" i="1"/>
  <c r="B213" i="1"/>
  <c r="B212" i="1"/>
  <c r="B211" i="1"/>
  <c r="C220" i="1"/>
  <c r="C219" i="1"/>
  <c r="C218" i="1"/>
  <c r="C217" i="1"/>
  <c r="C216" i="1"/>
  <c r="C215" i="1"/>
  <c r="C214" i="1"/>
  <c r="C213" i="1"/>
  <c r="C212" i="1"/>
  <c r="C211" i="1"/>
  <c r="B210" i="1"/>
  <c r="B209" i="1"/>
  <c r="B208" i="1"/>
  <c r="B207" i="1"/>
  <c r="B206" i="1"/>
  <c r="B205" i="1"/>
  <c r="B204" i="1"/>
  <c r="B203" i="1"/>
  <c r="B202" i="1"/>
  <c r="B201" i="1"/>
  <c r="C210" i="1"/>
  <c r="C209" i="1"/>
  <c r="C208" i="1"/>
  <c r="C207" i="1"/>
  <c r="C206" i="1"/>
  <c r="C205" i="1"/>
  <c r="C204" i="1"/>
  <c r="C203" i="1"/>
  <c r="C202" i="1"/>
  <c r="C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4" i="1"/>
  <c r="B147" i="1"/>
  <c r="B146" i="1"/>
  <c r="B145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C2" i="1"/>
  <c r="A2" i="1"/>
  <c r="C1" i="1"/>
  <c r="A1" i="1"/>
  <c r="C3" i="1"/>
  <c r="A3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A100" i="1"/>
  <c r="C99" i="1"/>
  <c r="A99" i="1"/>
  <c r="C98" i="1"/>
  <c r="A98" i="1"/>
  <c r="C97" i="1"/>
  <c r="A97" i="1"/>
  <c r="C96" i="1"/>
  <c r="A96" i="1"/>
  <c r="C95" i="1"/>
  <c r="A95" i="1"/>
  <c r="C94" i="1"/>
  <c r="A94" i="1"/>
  <c r="C93" i="1"/>
  <c r="A93" i="1"/>
  <c r="C92" i="1"/>
  <c r="A92" i="1"/>
  <c r="C91" i="1"/>
  <c r="A91" i="1"/>
  <c r="C90" i="1"/>
  <c r="A90" i="1"/>
  <c r="C89" i="1"/>
  <c r="A89" i="1"/>
  <c r="C88" i="1"/>
  <c r="A88" i="1"/>
  <c r="C87" i="1"/>
  <c r="A87" i="1"/>
  <c r="C86" i="1"/>
  <c r="A86" i="1"/>
  <c r="C85" i="1"/>
  <c r="A85" i="1"/>
  <c r="C84" i="1"/>
  <c r="A84" i="1"/>
  <c r="C83" i="1"/>
  <c r="A83" i="1"/>
  <c r="C82" i="1"/>
  <c r="A82" i="1"/>
  <c r="C81" i="1"/>
  <c r="A81" i="1"/>
  <c r="C80" i="1"/>
  <c r="A80" i="1"/>
  <c r="C79" i="1"/>
  <c r="A79" i="1"/>
  <c r="C78" i="1"/>
  <c r="A78" i="1"/>
  <c r="C77" i="1"/>
  <c r="A77" i="1"/>
  <c r="C76" i="1"/>
  <c r="A76" i="1"/>
  <c r="C75" i="1"/>
  <c r="A75" i="1"/>
  <c r="C74" i="1"/>
  <c r="A74" i="1"/>
  <c r="C73" i="1"/>
  <c r="A73" i="1"/>
  <c r="C72" i="1"/>
  <c r="A72" i="1"/>
  <c r="C71" i="1"/>
  <c r="A71" i="1"/>
  <c r="C70" i="1"/>
  <c r="A70" i="1"/>
  <c r="C69" i="1"/>
  <c r="A69" i="1"/>
  <c r="C68" i="1"/>
  <c r="A68" i="1"/>
  <c r="C67" i="1"/>
  <c r="A67" i="1"/>
  <c r="C66" i="1"/>
  <c r="A66" i="1"/>
  <c r="C65" i="1"/>
  <c r="A65" i="1"/>
  <c r="C64" i="1"/>
  <c r="A64" i="1"/>
  <c r="C63" i="1"/>
  <c r="A63" i="1"/>
  <c r="C62" i="1"/>
  <c r="A62" i="1"/>
  <c r="C61" i="1"/>
  <c r="A61" i="1"/>
  <c r="C60" i="1"/>
  <c r="A60" i="1"/>
  <c r="C59" i="1"/>
  <c r="A59" i="1"/>
  <c r="C58" i="1"/>
  <c r="A58" i="1"/>
  <c r="C57" i="1"/>
  <c r="A57" i="1"/>
  <c r="C56" i="1"/>
  <c r="A56" i="1"/>
  <c r="C55" i="1"/>
  <c r="A55" i="1"/>
  <c r="C54" i="1"/>
  <c r="A54" i="1"/>
  <c r="C53" i="1"/>
  <c r="A53" i="1"/>
  <c r="C52" i="1"/>
  <c r="A52" i="1"/>
  <c r="C51" i="1"/>
  <c r="A51" i="1"/>
  <c r="C50" i="1"/>
  <c r="A50" i="1"/>
  <c r="C49" i="1"/>
  <c r="A49" i="1"/>
  <c r="C48" i="1"/>
  <c r="A48" i="1"/>
  <c r="C47" i="1"/>
  <c r="A47" i="1"/>
  <c r="C46" i="1"/>
  <c r="A46" i="1"/>
  <c r="C45" i="1"/>
  <c r="A45" i="1"/>
  <c r="C44" i="1"/>
  <c r="A44" i="1"/>
  <c r="C43" i="1"/>
  <c r="A43" i="1"/>
  <c r="C42" i="1"/>
  <c r="A42" i="1"/>
  <c r="C41" i="1"/>
  <c r="A41" i="1"/>
  <c r="C40" i="1"/>
  <c r="A40" i="1"/>
  <c r="C39" i="1"/>
  <c r="A39" i="1"/>
  <c r="C38" i="1"/>
  <c r="A38" i="1"/>
  <c r="C37" i="1"/>
  <c r="A37" i="1"/>
  <c r="C36" i="1"/>
  <c r="A36" i="1"/>
  <c r="C35" i="1"/>
  <c r="A35" i="1"/>
  <c r="C34" i="1"/>
  <c r="A34" i="1"/>
  <c r="C33" i="1"/>
  <c r="A33" i="1"/>
  <c r="C32" i="1"/>
  <c r="A32" i="1"/>
  <c r="C31" i="1"/>
  <c r="A31" i="1"/>
  <c r="C30" i="1"/>
  <c r="A30" i="1"/>
  <c r="C29" i="1"/>
  <c r="A29" i="1"/>
  <c r="C28" i="1"/>
  <c r="A28" i="1"/>
  <c r="C27" i="1"/>
  <c r="A27" i="1"/>
  <c r="C26" i="1"/>
  <c r="A26" i="1"/>
  <c r="C25" i="1"/>
  <c r="A25" i="1"/>
  <c r="C24" i="1"/>
  <c r="A24" i="1"/>
  <c r="C23" i="1"/>
  <c r="A23" i="1"/>
  <c r="C22" i="1"/>
  <c r="A22" i="1"/>
  <c r="C21" i="1"/>
  <c r="A21" i="1"/>
  <c r="C20" i="1"/>
  <c r="A20" i="1"/>
  <c r="C19" i="1"/>
  <c r="A19" i="1"/>
  <c r="C18" i="1"/>
  <c r="A18" i="1"/>
  <c r="C17" i="1"/>
  <c r="A17" i="1"/>
  <c r="C16" i="1"/>
  <c r="A16" i="1"/>
  <c r="C15" i="1"/>
  <c r="A15" i="1"/>
  <c r="C14" i="1"/>
  <c r="A14" i="1"/>
  <c r="C13" i="1"/>
  <c r="A13" i="1"/>
  <c r="C12" i="1"/>
  <c r="A12" i="1"/>
  <c r="C11" i="1"/>
  <c r="A11" i="1"/>
  <c r="C10" i="1"/>
  <c r="A10" i="1"/>
  <c r="C9" i="1"/>
  <c r="A9" i="1"/>
  <c r="C8" i="1"/>
  <c r="A8" i="1"/>
  <c r="C7" i="1"/>
  <c r="A7" i="1"/>
  <c r="C6" i="1"/>
  <c r="A6" i="1"/>
  <c r="C5" i="1"/>
  <c r="A5" i="1"/>
  <c r="C4" i="1"/>
  <c r="A4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6" i="1"/>
  <c r="B49" i="1"/>
  <c r="B48" i="1"/>
  <c r="B47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2" i="1"/>
  <c r="B14" i="1"/>
  <c r="B13" i="1"/>
  <c r="B11" i="1"/>
  <c r="B10" i="1"/>
  <c r="B9" i="1"/>
  <c r="B8" i="1"/>
  <c r="B7" i="1"/>
  <c r="B6" i="1"/>
  <c r="B5" i="1"/>
  <c r="B4" i="1"/>
  <c r="B3" i="1"/>
  <c r="B2" i="1"/>
  <c r="B1" i="1"/>
</calcChain>
</file>

<file path=xl/sharedStrings.xml><?xml version="1.0" encoding="utf-8"?>
<sst xmlns="http://schemas.openxmlformats.org/spreadsheetml/2006/main" count="2" uniqueCount="2">
  <si>
    <t>lightgreen</t>
  </si>
  <si>
    <t>lightblue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</si>
</sst>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06" Type="http://schemas.openxmlformats.org/officeDocument/2006/relationships/externalLink" Target="externalLinks/externalLink105.xml"/><Relationship Id="rId107" Type="http://schemas.openxmlformats.org/officeDocument/2006/relationships/externalLink" Target="externalLinks/externalLink106.xml"/><Relationship Id="rId108" Type="http://schemas.openxmlformats.org/officeDocument/2006/relationships/externalLink" Target="externalLinks/externalLink107.xml"/><Relationship Id="rId109" Type="http://schemas.openxmlformats.org/officeDocument/2006/relationships/externalLink" Target="externalLinks/externalLink108.xml"/><Relationship Id="rId70" Type="http://schemas.openxmlformats.org/officeDocument/2006/relationships/externalLink" Target="externalLinks/externalLink69.xml"/><Relationship Id="rId71" Type="http://schemas.openxmlformats.org/officeDocument/2006/relationships/externalLink" Target="externalLinks/externalLink70.xml"/><Relationship Id="rId72" Type="http://schemas.openxmlformats.org/officeDocument/2006/relationships/externalLink" Target="externalLinks/externalLink71.xml"/><Relationship Id="rId73" Type="http://schemas.openxmlformats.org/officeDocument/2006/relationships/externalLink" Target="externalLinks/externalLink72.xml"/><Relationship Id="rId74" Type="http://schemas.openxmlformats.org/officeDocument/2006/relationships/externalLink" Target="externalLinks/externalLink73.xml"/><Relationship Id="rId75" Type="http://schemas.openxmlformats.org/officeDocument/2006/relationships/externalLink" Target="externalLinks/externalLink74.xml"/><Relationship Id="rId76" Type="http://schemas.openxmlformats.org/officeDocument/2006/relationships/externalLink" Target="externalLinks/externalLink75.xml"/><Relationship Id="rId77" Type="http://schemas.openxmlformats.org/officeDocument/2006/relationships/externalLink" Target="externalLinks/externalLink76.xml"/><Relationship Id="rId78" Type="http://schemas.openxmlformats.org/officeDocument/2006/relationships/externalLink" Target="externalLinks/externalLink77.xml"/><Relationship Id="rId79" Type="http://schemas.openxmlformats.org/officeDocument/2006/relationships/externalLink" Target="externalLinks/externalLink78.xml"/><Relationship Id="rId170" Type="http://schemas.openxmlformats.org/officeDocument/2006/relationships/externalLink" Target="externalLinks/externalLink169.xml"/><Relationship Id="rId171" Type="http://schemas.openxmlformats.org/officeDocument/2006/relationships/externalLink" Target="externalLinks/externalLink170.xml"/><Relationship Id="rId172" Type="http://schemas.openxmlformats.org/officeDocument/2006/relationships/externalLink" Target="externalLinks/externalLink171.xml"/><Relationship Id="rId173" Type="http://schemas.openxmlformats.org/officeDocument/2006/relationships/externalLink" Target="externalLinks/externalLink172.xml"/><Relationship Id="rId174" Type="http://schemas.openxmlformats.org/officeDocument/2006/relationships/externalLink" Target="externalLinks/externalLink173.xml"/><Relationship Id="rId175" Type="http://schemas.openxmlformats.org/officeDocument/2006/relationships/externalLink" Target="externalLinks/externalLink174.xml"/><Relationship Id="rId176" Type="http://schemas.openxmlformats.org/officeDocument/2006/relationships/externalLink" Target="externalLinks/externalLink175.xml"/><Relationship Id="rId177" Type="http://schemas.openxmlformats.org/officeDocument/2006/relationships/externalLink" Target="externalLinks/externalLink176.xml"/><Relationship Id="rId178" Type="http://schemas.openxmlformats.org/officeDocument/2006/relationships/externalLink" Target="externalLinks/externalLink177.xml"/><Relationship Id="rId179" Type="http://schemas.openxmlformats.org/officeDocument/2006/relationships/externalLink" Target="externalLinks/externalLink178.xml"/><Relationship Id="rId260" Type="http://schemas.openxmlformats.org/officeDocument/2006/relationships/externalLink" Target="externalLinks/externalLink259.xml"/><Relationship Id="rId10" Type="http://schemas.openxmlformats.org/officeDocument/2006/relationships/externalLink" Target="externalLinks/externalLink9.xml"/><Relationship Id="rId11" Type="http://schemas.openxmlformats.org/officeDocument/2006/relationships/externalLink" Target="externalLinks/externalLink10.xml"/><Relationship Id="rId12" Type="http://schemas.openxmlformats.org/officeDocument/2006/relationships/externalLink" Target="externalLinks/externalLink11.xml"/><Relationship Id="rId13" Type="http://schemas.openxmlformats.org/officeDocument/2006/relationships/externalLink" Target="externalLinks/externalLink12.xml"/><Relationship Id="rId14" Type="http://schemas.openxmlformats.org/officeDocument/2006/relationships/externalLink" Target="externalLinks/externalLink13.xml"/><Relationship Id="rId15" Type="http://schemas.openxmlformats.org/officeDocument/2006/relationships/externalLink" Target="externalLinks/externalLink14.xml"/><Relationship Id="rId16" Type="http://schemas.openxmlformats.org/officeDocument/2006/relationships/externalLink" Target="externalLinks/externalLink15.xml"/><Relationship Id="rId17" Type="http://schemas.openxmlformats.org/officeDocument/2006/relationships/externalLink" Target="externalLinks/externalLink16.xml"/><Relationship Id="rId18" Type="http://schemas.openxmlformats.org/officeDocument/2006/relationships/externalLink" Target="externalLinks/externalLink17.xml"/><Relationship Id="rId19" Type="http://schemas.openxmlformats.org/officeDocument/2006/relationships/externalLink" Target="externalLinks/externalLink18.xml"/><Relationship Id="rId261" Type="http://schemas.openxmlformats.org/officeDocument/2006/relationships/externalLink" Target="externalLinks/externalLink260.xml"/><Relationship Id="rId262" Type="http://schemas.openxmlformats.org/officeDocument/2006/relationships/externalLink" Target="externalLinks/externalLink261.xml"/><Relationship Id="rId263" Type="http://schemas.openxmlformats.org/officeDocument/2006/relationships/externalLink" Target="externalLinks/externalLink262.xml"/><Relationship Id="rId264" Type="http://schemas.openxmlformats.org/officeDocument/2006/relationships/externalLink" Target="externalLinks/externalLink263.xml"/><Relationship Id="rId110" Type="http://schemas.openxmlformats.org/officeDocument/2006/relationships/externalLink" Target="externalLinks/externalLink109.xml"/><Relationship Id="rId111" Type="http://schemas.openxmlformats.org/officeDocument/2006/relationships/externalLink" Target="externalLinks/externalLink110.xml"/><Relationship Id="rId112" Type="http://schemas.openxmlformats.org/officeDocument/2006/relationships/externalLink" Target="externalLinks/externalLink111.xml"/><Relationship Id="rId113" Type="http://schemas.openxmlformats.org/officeDocument/2006/relationships/externalLink" Target="externalLinks/externalLink112.xml"/><Relationship Id="rId114" Type="http://schemas.openxmlformats.org/officeDocument/2006/relationships/externalLink" Target="externalLinks/externalLink113.xml"/><Relationship Id="rId115" Type="http://schemas.openxmlformats.org/officeDocument/2006/relationships/externalLink" Target="externalLinks/externalLink114.xml"/><Relationship Id="rId116" Type="http://schemas.openxmlformats.org/officeDocument/2006/relationships/externalLink" Target="externalLinks/externalLink115.xml"/><Relationship Id="rId117" Type="http://schemas.openxmlformats.org/officeDocument/2006/relationships/externalLink" Target="externalLinks/externalLink116.xml"/><Relationship Id="rId118" Type="http://schemas.openxmlformats.org/officeDocument/2006/relationships/externalLink" Target="externalLinks/externalLink117.xml"/><Relationship Id="rId119" Type="http://schemas.openxmlformats.org/officeDocument/2006/relationships/externalLink" Target="externalLinks/externalLink118.xml"/><Relationship Id="rId200" Type="http://schemas.openxmlformats.org/officeDocument/2006/relationships/externalLink" Target="externalLinks/externalLink199.xml"/><Relationship Id="rId201" Type="http://schemas.openxmlformats.org/officeDocument/2006/relationships/externalLink" Target="externalLinks/externalLink200.xml"/><Relationship Id="rId202" Type="http://schemas.openxmlformats.org/officeDocument/2006/relationships/externalLink" Target="externalLinks/externalLink201.xml"/><Relationship Id="rId203" Type="http://schemas.openxmlformats.org/officeDocument/2006/relationships/externalLink" Target="externalLinks/externalLink202.xml"/><Relationship Id="rId204" Type="http://schemas.openxmlformats.org/officeDocument/2006/relationships/externalLink" Target="externalLinks/externalLink203.xml"/><Relationship Id="rId205" Type="http://schemas.openxmlformats.org/officeDocument/2006/relationships/externalLink" Target="externalLinks/externalLink204.xml"/><Relationship Id="rId206" Type="http://schemas.openxmlformats.org/officeDocument/2006/relationships/externalLink" Target="externalLinks/externalLink205.xml"/><Relationship Id="rId207" Type="http://schemas.openxmlformats.org/officeDocument/2006/relationships/externalLink" Target="externalLinks/externalLink206.xml"/><Relationship Id="rId208" Type="http://schemas.openxmlformats.org/officeDocument/2006/relationships/externalLink" Target="externalLinks/externalLink207.xml"/><Relationship Id="rId209" Type="http://schemas.openxmlformats.org/officeDocument/2006/relationships/externalLink" Target="externalLinks/externalLink208.xml"/><Relationship Id="rId265" Type="http://schemas.openxmlformats.org/officeDocument/2006/relationships/externalLink" Target="externalLinks/externalLink264.xml"/><Relationship Id="rId266" Type="http://schemas.openxmlformats.org/officeDocument/2006/relationships/externalLink" Target="externalLinks/externalLink265.xml"/><Relationship Id="rId267" Type="http://schemas.openxmlformats.org/officeDocument/2006/relationships/externalLink" Target="externalLinks/externalLink266.xml"/><Relationship Id="rId268" Type="http://schemas.openxmlformats.org/officeDocument/2006/relationships/externalLink" Target="externalLinks/externalLink267.xml"/><Relationship Id="rId269" Type="http://schemas.openxmlformats.org/officeDocument/2006/relationships/externalLink" Target="externalLinks/externalLink268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3.xml"/><Relationship Id="rId5" Type="http://schemas.openxmlformats.org/officeDocument/2006/relationships/externalLink" Target="externalLinks/externalLink4.xml"/><Relationship Id="rId6" Type="http://schemas.openxmlformats.org/officeDocument/2006/relationships/externalLink" Target="externalLinks/externalLink5.xml"/><Relationship Id="rId7" Type="http://schemas.openxmlformats.org/officeDocument/2006/relationships/externalLink" Target="externalLinks/externalLink6.xml"/><Relationship Id="rId8" Type="http://schemas.openxmlformats.org/officeDocument/2006/relationships/externalLink" Target="externalLinks/externalLink7.xml"/><Relationship Id="rId9" Type="http://schemas.openxmlformats.org/officeDocument/2006/relationships/externalLink" Target="externalLinks/externalLink8.xml"/><Relationship Id="rId80" Type="http://schemas.openxmlformats.org/officeDocument/2006/relationships/externalLink" Target="externalLinks/externalLink79.xml"/><Relationship Id="rId81" Type="http://schemas.openxmlformats.org/officeDocument/2006/relationships/externalLink" Target="externalLinks/externalLink80.xml"/><Relationship Id="rId82" Type="http://schemas.openxmlformats.org/officeDocument/2006/relationships/externalLink" Target="externalLinks/externalLink81.xml"/><Relationship Id="rId83" Type="http://schemas.openxmlformats.org/officeDocument/2006/relationships/externalLink" Target="externalLinks/externalLink82.xml"/><Relationship Id="rId84" Type="http://schemas.openxmlformats.org/officeDocument/2006/relationships/externalLink" Target="externalLinks/externalLink83.xml"/><Relationship Id="rId85" Type="http://schemas.openxmlformats.org/officeDocument/2006/relationships/externalLink" Target="externalLinks/externalLink84.xml"/><Relationship Id="rId86" Type="http://schemas.openxmlformats.org/officeDocument/2006/relationships/externalLink" Target="externalLinks/externalLink85.xml"/><Relationship Id="rId87" Type="http://schemas.openxmlformats.org/officeDocument/2006/relationships/externalLink" Target="externalLinks/externalLink86.xml"/><Relationship Id="rId88" Type="http://schemas.openxmlformats.org/officeDocument/2006/relationships/externalLink" Target="externalLinks/externalLink87.xml"/><Relationship Id="rId89" Type="http://schemas.openxmlformats.org/officeDocument/2006/relationships/externalLink" Target="externalLinks/externalLink88.xml"/><Relationship Id="rId180" Type="http://schemas.openxmlformats.org/officeDocument/2006/relationships/externalLink" Target="externalLinks/externalLink179.xml"/><Relationship Id="rId181" Type="http://schemas.openxmlformats.org/officeDocument/2006/relationships/externalLink" Target="externalLinks/externalLink180.xml"/><Relationship Id="rId182" Type="http://schemas.openxmlformats.org/officeDocument/2006/relationships/externalLink" Target="externalLinks/externalLink181.xml"/><Relationship Id="rId183" Type="http://schemas.openxmlformats.org/officeDocument/2006/relationships/externalLink" Target="externalLinks/externalLink182.xml"/><Relationship Id="rId184" Type="http://schemas.openxmlformats.org/officeDocument/2006/relationships/externalLink" Target="externalLinks/externalLink183.xml"/><Relationship Id="rId185" Type="http://schemas.openxmlformats.org/officeDocument/2006/relationships/externalLink" Target="externalLinks/externalLink184.xml"/><Relationship Id="rId186" Type="http://schemas.openxmlformats.org/officeDocument/2006/relationships/externalLink" Target="externalLinks/externalLink185.xml"/><Relationship Id="rId187" Type="http://schemas.openxmlformats.org/officeDocument/2006/relationships/externalLink" Target="externalLinks/externalLink186.xml"/><Relationship Id="rId188" Type="http://schemas.openxmlformats.org/officeDocument/2006/relationships/externalLink" Target="externalLinks/externalLink187.xml"/><Relationship Id="rId189" Type="http://schemas.openxmlformats.org/officeDocument/2006/relationships/externalLink" Target="externalLinks/externalLink188.xml"/><Relationship Id="rId270" Type="http://schemas.openxmlformats.org/officeDocument/2006/relationships/externalLink" Target="externalLinks/externalLink269.xml"/><Relationship Id="rId20" Type="http://schemas.openxmlformats.org/officeDocument/2006/relationships/externalLink" Target="externalLinks/externalLink19.xml"/><Relationship Id="rId21" Type="http://schemas.openxmlformats.org/officeDocument/2006/relationships/externalLink" Target="externalLinks/externalLink20.xml"/><Relationship Id="rId22" Type="http://schemas.openxmlformats.org/officeDocument/2006/relationships/externalLink" Target="externalLinks/externalLink21.xml"/><Relationship Id="rId23" Type="http://schemas.openxmlformats.org/officeDocument/2006/relationships/externalLink" Target="externalLinks/externalLink22.xml"/><Relationship Id="rId24" Type="http://schemas.openxmlformats.org/officeDocument/2006/relationships/externalLink" Target="externalLinks/externalLink23.xml"/><Relationship Id="rId25" Type="http://schemas.openxmlformats.org/officeDocument/2006/relationships/externalLink" Target="externalLinks/externalLink24.xml"/><Relationship Id="rId26" Type="http://schemas.openxmlformats.org/officeDocument/2006/relationships/externalLink" Target="externalLinks/externalLink25.xml"/><Relationship Id="rId27" Type="http://schemas.openxmlformats.org/officeDocument/2006/relationships/externalLink" Target="externalLinks/externalLink26.xml"/><Relationship Id="rId28" Type="http://schemas.openxmlformats.org/officeDocument/2006/relationships/externalLink" Target="externalLinks/externalLink27.xml"/><Relationship Id="rId29" Type="http://schemas.openxmlformats.org/officeDocument/2006/relationships/externalLink" Target="externalLinks/externalLink28.xml"/><Relationship Id="rId271" Type="http://schemas.openxmlformats.org/officeDocument/2006/relationships/externalLink" Target="externalLinks/externalLink270.xml"/><Relationship Id="rId272" Type="http://schemas.openxmlformats.org/officeDocument/2006/relationships/externalLink" Target="externalLinks/externalLink271.xml"/><Relationship Id="rId273" Type="http://schemas.openxmlformats.org/officeDocument/2006/relationships/externalLink" Target="externalLinks/externalLink272.xml"/><Relationship Id="rId274" Type="http://schemas.openxmlformats.org/officeDocument/2006/relationships/externalLink" Target="externalLinks/externalLink273.xml"/><Relationship Id="rId120" Type="http://schemas.openxmlformats.org/officeDocument/2006/relationships/externalLink" Target="externalLinks/externalLink119.xml"/><Relationship Id="rId121" Type="http://schemas.openxmlformats.org/officeDocument/2006/relationships/externalLink" Target="externalLinks/externalLink120.xml"/><Relationship Id="rId122" Type="http://schemas.openxmlformats.org/officeDocument/2006/relationships/externalLink" Target="externalLinks/externalLink121.xml"/><Relationship Id="rId123" Type="http://schemas.openxmlformats.org/officeDocument/2006/relationships/externalLink" Target="externalLinks/externalLink122.xml"/><Relationship Id="rId124" Type="http://schemas.openxmlformats.org/officeDocument/2006/relationships/externalLink" Target="externalLinks/externalLink123.xml"/><Relationship Id="rId125" Type="http://schemas.openxmlformats.org/officeDocument/2006/relationships/externalLink" Target="externalLinks/externalLink124.xml"/><Relationship Id="rId126" Type="http://schemas.openxmlformats.org/officeDocument/2006/relationships/externalLink" Target="externalLinks/externalLink125.xml"/><Relationship Id="rId127" Type="http://schemas.openxmlformats.org/officeDocument/2006/relationships/externalLink" Target="externalLinks/externalLink126.xml"/><Relationship Id="rId128" Type="http://schemas.openxmlformats.org/officeDocument/2006/relationships/externalLink" Target="externalLinks/externalLink127.xml"/><Relationship Id="rId129" Type="http://schemas.openxmlformats.org/officeDocument/2006/relationships/externalLink" Target="externalLinks/externalLink128.xml"/><Relationship Id="rId210" Type="http://schemas.openxmlformats.org/officeDocument/2006/relationships/externalLink" Target="externalLinks/externalLink209.xml"/><Relationship Id="rId211" Type="http://schemas.openxmlformats.org/officeDocument/2006/relationships/externalLink" Target="externalLinks/externalLink210.xml"/><Relationship Id="rId212" Type="http://schemas.openxmlformats.org/officeDocument/2006/relationships/externalLink" Target="externalLinks/externalLink211.xml"/><Relationship Id="rId213" Type="http://schemas.openxmlformats.org/officeDocument/2006/relationships/externalLink" Target="externalLinks/externalLink212.xml"/><Relationship Id="rId214" Type="http://schemas.openxmlformats.org/officeDocument/2006/relationships/externalLink" Target="externalLinks/externalLink213.xml"/><Relationship Id="rId215" Type="http://schemas.openxmlformats.org/officeDocument/2006/relationships/externalLink" Target="externalLinks/externalLink214.xml"/><Relationship Id="rId216" Type="http://schemas.openxmlformats.org/officeDocument/2006/relationships/externalLink" Target="externalLinks/externalLink215.xml"/><Relationship Id="rId217" Type="http://schemas.openxmlformats.org/officeDocument/2006/relationships/externalLink" Target="externalLinks/externalLink216.xml"/><Relationship Id="rId218" Type="http://schemas.openxmlformats.org/officeDocument/2006/relationships/externalLink" Target="externalLinks/externalLink217.xml"/><Relationship Id="rId219" Type="http://schemas.openxmlformats.org/officeDocument/2006/relationships/externalLink" Target="externalLinks/externalLink218.xml"/><Relationship Id="rId275" Type="http://schemas.openxmlformats.org/officeDocument/2006/relationships/externalLink" Target="externalLinks/externalLink274.xml"/><Relationship Id="rId276" Type="http://schemas.openxmlformats.org/officeDocument/2006/relationships/externalLink" Target="externalLinks/externalLink275.xml"/><Relationship Id="rId277" Type="http://schemas.openxmlformats.org/officeDocument/2006/relationships/externalLink" Target="externalLinks/externalLink276.xml"/><Relationship Id="rId278" Type="http://schemas.openxmlformats.org/officeDocument/2006/relationships/externalLink" Target="externalLinks/externalLink277.xml"/><Relationship Id="rId279" Type="http://schemas.openxmlformats.org/officeDocument/2006/relationships/externalLink" Target="externalLinks/externalLink278.xml"/><Relationship Id="rId300" Type="http://schemas.openxmlformats.org/officeDocument/2006/relationships/externalLink" Target="externalLinks/externalLink299.xml"/><Relationship Id="rId301" Type="http://schemas.openxmlformats.org/officeDocument/2006/relationships/externalLink" Target="externalLinks/externalLink300.xml"/><Relationship Id="rId302" Type="http://schemas.openxmlformats.org/officeDocument/2006/relationships/theme" Target="theme/theme1.xml"/><Relationship Id="rId303" Type="http://schemas.openxmlformats.org/officeDocument/2006/relationships/styles" Target="styles.xml"/><Relationship Id="rId304" Type="http://schemas.openxmlformats.org/officeDocument/2006/relationships/sharedStrings" Target="sharedStrings.xml"/><Relationship Id="rId305" Type="http://schemas.openxmlformats.org/officeDocument/2006/relationships/calcChain" Target="calcChain.xml"/><Relationship Id="rId90" Type="http://schemas.openxmlformats.org/officeDocument/2006/relationships/externalLink" Target="externalLinks/externalLink89.xml"/><Relationship Id="rId91" Type="http://schemas.openxmlformats.org/officeDocument/2006/relationships/externalLink" Target="externalLinks/externalLink90.xml"/><Relationship Id="rId92" Type="http://schemas.openxmlformats.org/officeDocument/2006/relationships/externalLink" Target="externalLinks/externalLink91.xml"/><Relationship Id="rId93" Type="http://schemas.openxmlformats.org/officeDocument/2006/relationships/externalLink" Target="externalLinks/externalLink92.xml"/><Relationship Id="rId94" Type="http://schemas.openxmlformats.org/officeDocument/2006/relationships/externalLink" Target="externalLinks/externalLink93.xml"/><Relationship Id="rId95" Type="http://schemas.openxmlformats.org/officeDocument/2006/relationships/externalLink" Target="externalLinks/externalLink94.xml"/><Relationship Id="rId96" Type="http://schemas.openxmlformats.org/officeDocument/2006/relationships/externalLink" Target="externalLinks/externalLink95.xml"/><Relationship Id="rId97" Type="http://schemas.openxmlformats.org/officeDocument/2006/relationships/externalLink" Target="externalLinks/externalLink96.xml"/><Relationship Id="rId98" Type="http://schemas.openxmlformats.org/officeDocument/2006/relationships/externalLink" Target="externalLinks/externalLink97.xml"/><Relationship Id="rId99" Type="http://schemas.openxmlformats.org/officeDocument/2006/relationships/externalLink" Target="externalLinks/externalLink98.xml"/><Relationship Id="rId190" Type="http://schemas.openxmlformats.org/officeDocument/2006/relationships/externalLink" Target="externalLinks/externalLink189.xml"/><Relationship Id="rId191" Type="http://schemas.openxmlformats.org/officeDocument/2006/relationships/externalLink" Target="externalLinks/externalLink190.xml"/><Relationship Id="rId192" Type="http://schemas.openxmlformats.org/officeDocument/2006/relationships/externalLink" Target="externalLinks/externalLink191.xml"/><Relationship Id="rId193" Type="http://schemas.openxmlformats.org/officeDocument/2006/relationships/externalLink" Target="externalLinks/externalLink192.xml"/><Relationship Id="rId194" Type="http://schemas.openxmlformats.org/officeDocument/2006/relationships/externalLink" Target="externalLinks/externalLink193.xml"/><Relationship Id="rId195" Type="http://schemas.openxmlformats.org/officeDocument/2006/relationships/externalLink" Target="externalLinks/externalLink194.xml"/><Relationship Id="rId196" Type="http://schemas.openxmlformats.org/officeDocument/2006/relationships/externalLink" Target="externalLinks/externalLink195.xml"/><Relationship Id="rId197" Type="http://schemas.openxmlformats.org/officeDocument/2006/relationships/externalLink" Target="externalLinks/externalLink196.xml"/><Relationship Id="rId198" Type="http://schemas.openxmlformats.org/officeDocument/2006/relationships/externalLink" Target="externalLinks/externalLink197.xml"/><Relationship Id="rId199" Type="http://schemas.openxmlformats.org/officeDocument/2006/relationships/externalLink" Target="externalLinks/externalLink198.xml"/><Relationship Id="rId280" Type="http://schemas.openxmlformats.org/officeDocument/2006/relationships/externalLink" Target="externalLinks/externalLink279.xml"/><Relationship Id="rId30" Type="http://schemas.openxmlformats.org/officeDocument/2006/relationships/externalLink" Target="externalLinks/externalLink29.xml"/><Relationship Id="rId31" Type="http://schemas.openxmlformats.org/officeDocument/2006/relationships/externalLink" Target="externalLinks/externalLink30.xml"/><Relationship Id="rId32" Type="http://schemas.openxmlformats.org/officeDocument/2006/relationships/externalLink" Target="externalLinks/externalLink31.xml"/><Relationship Id="rId33" Type="http://schemas.openxmlformats.org/officeDocument/2006/relationships/externalLink" Target="externalLinks/externalLink32.xml"/><Relationship Id="rId34" Type="http://schemas.openxmlformats.org/officeDocument/2006/relationships/externalLink" Target="externalLinks/externalLink33.xml"/><Relationship Id="rId35" Type="http://schemas.openxmlformats.org/officeDocument/2006/relationships/externalLink" Target="externalLinks/externalLink34.xml"/><Relationship Id="rId36" Type="http://schemas.openxmlformats.org/officeDocument/2006/relationships/externalLink" Target="externalLinks/externalLink35.xml"/><Relationship Id="rId37" Type="http://schemas.openxmlformats.org/officeDocument/2006/relationships/externalLink" Target="externalLinks/externalLink36.xml"/><Relationship Id="rId38" Type="http://schemas.openxmlformats.org/officeDocument/2006/relationships/externalLink" Target="externalLinks/externalLink37.xml"/><Relationship Id="rId39" Type="http://schemas.openxmlformats.org/officeDocument/2006/relationships/externalLink" Target="externalLinks/externalLink38.xml"/><Relationship Id="rId281" Type="http://schemas.openxmlformats.org/officeDocument/2006/relationships/externalLink" Target="externalLinks/externalLink280.xml"/><Relationship Id="rId282" Type="http://schemas.openxmlformats.org/officeDocument/2006/relationships/externalLink" Target="externalLinks/externalLink281.xml"/><Relationship Id="rId283" Type="http://schemas.openxmlformats.org/officeDocument/2006/relationships/externalLink" Target="externalLinks/externalLink282.xml"/><Relationship Id="rId284" Type="http://schemas.openxmlformats.org/officeDocument/2006/relationships/externalLink" Target="externalLinks/externalLink283.xml"/><Relationship Id="rId130" Type="http://schemas.openxmlformats.org/officeDocument/2006/relationships/externalLink" Target="externalLinks/externalLink129.xml"/><Relationship Id="rId131" Type="http://schemas.openxmlformats.org/officeDocument/2006/relationships/externalLink" Target="externalLinks/externalLink130.xml"/><Relationship Id="rId132" Type="http://schemas.openxmlformats.org/officeDocument/2006/relationships/externalLink" Target="externalLinks/externalLink131.xml"/><Relationship Id="rId133" Type="http://schemas.openxmlformats.org/officeDocument/2006/relationships/externalLink" Target="externalLinks/externalLink132.xml"/><Relationship Id="rId220" Type="http://schemas.openxmlformats.org/officeDocument/2006/relationships/externalLink" Target="externalLinks/externalLink219.xml"/><Relationship Id="rId221" Type="http://schemas.openxmlformats.org/officeDocument/2006/relationships/externalLink" Target="externalLinks/externalLink220.xml"/><Relationship Id="rId222" Type="http://schemas.openxmlformats.org/officeDocument/2006/relationships/externalLink" Target="externalLinks/externalLink221.xml"/><Relationship Id="rId223" Type="http://schemas.openxmlformats.org/officeDocument/2006/relationships/externalLink" Target="externalLinks/externalLink222.xml"/><Relationship Id="rId224" Type="http://schemas.openxmlformats.org/officeDocument/2006/relationships/externalLink" Target="externalLinks/externalLink223.xml"/><Relationship Id="rId225" Type="http://schemas.openxmlformats.org/officeDocument/2006/relationships/externalLink" Target="externalLinks/externalLink224.xml"/><Relationship Id="rId226" Type="http://schemas.openxmlformats.org/officeDocument/2006/relationships/externalLink" Target="externalLinks/externalLink225.xml"/><Relationship Id="rId227" Type="http://schemas.openxmlformats.org/officeDocument/2006/relationships/externalLink" Target="externalLinks/externalLink226.xml"/><Relationship Id="rId228" Type="http://schemas.openxmlformats.org/officeDocument/2006/relationships/externalLink" Target="externalLinks/externalLink227.xml"/><Relationship Id="rId229" Type="http://schemas.openxmlformats.org/officeDocument/2006/relationships/externalLink" Target="externalLinks/externalLink228.xml"/><Relationship Id="rId134" Type="http://schemas.openxmlformats.org/officeDocument/2006/relationships/externalLink" Target="externalLinks/externalLink133.xml"/><Relationship Id="rId135" Type="http://schemas.openxmlformats.org/officeDocument/2006/relationships/externalLink" Target="externalLinks/externalLink134.xml"/><Relationship Id="rId136" Type="http://schemas.openxmlformats.org/officeDocument/2006/relationships/externalLink" Target="externalLinks/externalLink135.xml"/><Relationship Id="rId137" Type="http://schemas.openxmlformats.org/officeDocument/2006/relationships/externalLink" Target="externalLinks/externalLink136.xml"/><Relationship Id="rId138" Type="http://schemas.openxmlformats.org/officeDocument/2006/relationships/externalLink" Target="externalLinks/externalLink137.xml"/><Relationship Id="rId139" Type="http://schemas.openxmlformats.org/officeDocument/2006/relationships/externalLink" Target="externalLinks/externalLink138.xml"/><Relationship Id="rId285" Type="http://schemas.openxmlformats.org/officeDocument/2006/relationships/externalLink" Target="externalLinks/externalLink284.xml"/><Relationship Id="rId286" Type="http://schemas.openxmlformats.org/officeDocument/2006/relationships/externalLink" Target="externalLinks/externalLink285.xml"/><Relationship Id="rId287" Type="http://schemas.openxmlformats.org/officeDocument/2006/relationships/externalLink" Target="externalLinks/externalLink286.xml"/><Relationship Id="rId288" Type="http://schemas.openxmlformats.org/officeDocument/2006/relationships/externalLink" Target="externalLinks/externalLink287.xml"/><Relationship Id="rId289" Type="http://schemas.openxmlformats.org/officeDocument/2006/relationships/externalLink" Target="externalLinks/externalLink288.xml"/><Relationship Id="rId290" Type="http://schemas.openxmlformats.org/officeDocument/2006/relationships/externalLink" Target="externalLinks/externalLink289.xml"/><Relationship Id="rId291" Type="http://schemas.openxmlformats.org/officeDocument/2006/relationships/externalLink" Target="externalLinks/externalLink290.xml"/><Relationship Id="rId292" Type="http://schemas.openxmlformats.org/officeDocument/2006/relationships/externalLink" Target="externalLinks/externalLink291.xml"/><Relationship Id="rId293" Type="http://schemas.openxmlformats.org/officeDocument/2006/relationships/externalLink" Target="externalLinks/externalLink292.xml"/><Relationship Id="rId294" Type="http://schemas.openxmlformats.org/officeDocument/2006/relationships/externalLink" Target="externalLinks/externalLink293.xml"/><Relationship Id="rId295" Type="http://schemas.openxmlformats.org/officeDocument/2006/relationships/externalLink" Target="externalLinks/externalLink294.xml"/><Relationship Id="rId296" Type="http://schemas.openxmlformats.org/officeDocument/2006/relationships/externalLink" Target="externalLinks/externalLink295.xml"/><Relationship Id="rId40" Type="http://schemas.openxmlformats.org/officeDocument/2006/relationships/externalLink" Target="externalLinks/externalLink39.xml"/><Relationship Id="rId41" Type="http://schemas.openxmlformats.org/officeDocument/2006/relationships/externalLink" Target="externalLinks/externalLink40.xml"/><Relationship Id="rId42" Type="http://schemas.openxmlformats.org/officeDocument/2006/relationships/externalLink" Target="externalLinks/externalLink41.xml"/><Relationship Id="rId43" Type="http://schemas.openxmlformats.org/officeDocument/2006/relationships/externalLink" Target="externalLinks/externalLink42.xml"/><Relationship Id="rId44" Type="http://schemas.openxmlformats.org/officeDocument/2006/relationships/externalLink" Target="externalLinks/externalLink43.xml"/><Relationship Id="rId45" Type="http://schemas.openxmlformats.org/officeDocument/2006/relationships/externalLink" Target="externalLinks/externalLink44.xml"/><Relationship Id="rId46" Type="http://schemas.openxmlformats.org/officeDocument/2006/relationships/externalLink" Target="externalLinks/externalLink45.xml"/><Relationship Id="rId47" Type="http://schemas.openxmlformats.org/officeDocument/2006/relationships/externalLink" Target="externalLinks/externalLink46.xml"/><Relationship Id="rId48" Type="http://schemas.openxmlformats.org/officeDocument/2006/relationships/externalLink" Target="externalLinks/externalLink47.xml"/><Relationship Id="rId49" Type="http://schemas.openxmlformats.org/officeDocument/2006/relationships/externalLink" Target="externalLinks/externalLink48.xml"/><Relationship Id="rId297" Type="http://schemas.openxmlformats.org/officeDocument/2006/relationships/externalLink" Target="externalLinks/externalLink296.xml"/><Relationship Id="rId298" Type="http://schemas.openxmlformats.org/officeDocument/2006/relationships/externalLink" Target="externalLinks/externalLink297.xml"/><Relationship Id="rId299" Type="http://schemas.openxmlformats.org/officeDocument/2006/relationships/externalLink" Target="externalLinks/externalLink298.xml"/><Relationship Id="rId140" Type="http://schemas.openxmlformats.org/officeDocument/2006/relationships/externalLink" Target="externalLinks/externalLink139.xml"/><Relationship Id="rId141" Type="http://schemas.openxmlformats.org/officeDocument/2006/relationships/externalLink" Target="externalLinks/externalLink140.xml"/><Relationship Id="rId142" Type="http://schemas.openxmlformats.org/officeDocument/2006/relationships/externalLink" Target="externalLinks/externalLink141.xml"/><Relationship Id="rId143" Type="http://schemas.openxmlformats.org/officeDocument/2006/relationships/externalLink" Target="externalLinks/externalLink142.xml"/><Relationship Id="rId144" Type="http://schemas.openxmlformats.org/officeDocument/2006/relationships/externalLink" Target="externalLinks/externalLink143.xml"/><Relationship Id="rId145" Type="http://schemas.openxmlformats.org/officeDocument/2006/relationships/externalLink" Target="externalLinks/externalLink144.xml"/><Relationship Id="rId146" Type="http://schemas.openxmlformats.org/officeDocument/2006/relationships/externalLink" Target="externalLinks/externalLink145.xml"/><Relationship Id="rId147" Type="http://schemas.openxmlformats.org/officeDocument/2006/relationships/externalLink" Target="externalLinks/externalLink146.xml"/><Relationship Id="rId148" Type="http://schemas.openxmlformats.org/officeDocument/2006/relationships/externalLink" Target="externalLinks/externalLink147.xml"/><Relationship Id="rId149" Type="http://schemas.openxmlformats.org/officeDocument/2006/relationships/externalLink" Target="externalLinks/externalLink148.xml"/><Relationship Id="rId230" Type="http://schemas.openxmlformats.org/officeDocument/2006/relationships/externalLink" Target="externalLinks/externalLink229.xml"/><Relationship Id="rId231" Type="http://schemas.openxmlformats.org/officeDocument/2006/relationships/externalLink" Target="externalLinks/externalLink230.xml"/><Relationship Id="rId232" Type="http://schemas.openxmlformats.org/officeDocument/2006/relationships/externalLink" Target="externalLinks/externalLink231.xml"/><Relationship Id="rId233" Type="http://schemas.openxmlformats.org/officeDocument/2006/relationships/externalLink" Target="externalLinks/externalLink232.xml"/><Relationship Id="rId234" Type="http://schemas.openxmlformats.org/officeDocument/2006/relationships/externalLink" Target="externalLinks/externalLink233.xml"/><Relationship Id="rId235" Type="http://schemas.openxmlformats.org/officeDocument/2006/relationships/externalLink" Target="externalLinks/externalLink234.xml"/><Relationship Id="rId236" Type="http://schemas.openxmlformats.org/officeDocument/2006/relationships/externalLink" Target="externalLinks/externalLink235.xml"/><Relationship Id="rId237" Type="http://schemas.openxmlformats.org/officeDocument/2006/relationships/externalLink" Target="externalLinks/externalLink236.xml"/><Relationship Id="rId238" Type="http://schemas.openxmlformats.org/officeDocument/2006/relationships/externalLink" Target="externalLinks/externalLink237.xml"/><Relationship Id="rId239" Type="http://schemas.openxmlformats.org/officeDocument/2006/relationships/externalLink" Target="externalLinks/externalLink238.xml"/><Relationship Id="rId50" Type="http://schemas.openxmlformats.org/officeDocument/2006/relationships/externalLink" Target="externalLinks/externalLink49.xml"/><Relationship Id="rId51" Type="http://schemas.openxmlformats.org/officeDocument/2006/relationships/externalLink" Target="externalLinks/externalLink50.xml"/><Relationship Id="rId52" Type="http://schemas.openxmlformats.org/officeDocument/2006/relationships/externalLink" Target="externalLinks/externalLink51.xml"/><Relationship Id="rId53" Type="http://schemas.openxmlformats.org/officeDocument/2006/relationships/externalLink" Target="externalLinks/externalLink52.xml"/><Relationship Id="rId54" Type="http://schemas.openxmlformats.org/officeDocument/2006/relationships/externalLink" Target="externalLinks/externalLink53.xml"/><Relationship Id="rId55" Type="http://schemas.openxmlformats.org/officeDocument/2006/relationships/externalLink" Target="externalLinks/externalLink54.xml"/><Relationship Id="rId56" Type="http://schemas.openxmlformats.org/officeDocument/2006/relationships/externalLink" Target="externalLinks/externalLink55.xml"/><Relationship Id="rId57" Type="http://schemas.openxmlformats.org/officeDocument/2006/relationships/externalLink" Target="externalLinks/externalLink56.xml"/><Relationship Id="rId58" Type="http://schemas.openxmlformats.org/officeDocument/2006/relationships/externalLink" Target="externalLinks/externalLink57.xml"/><Relationship Id="rId59" Type="http://schemas.openxmlformats.org/officeDocument/2006/relationships/externalLink" Target="externalLinks/externalLink58.xml"/><Relationship Id="rId150" Type="http://schemas.openxmlformats.org/officeDocument/2006/relationships/externalLink" Target="externalLinks/externalLink149.xml"/><Relationship Id="rId151" Type="http://schemas.openxmlformats.org/officeDocument/2006/relationships/externalLink" Target="externalLinks/externalLink150.xml"/><Relationship Id="rId152" Type="http://schemas.openxmlformats.org/officeDocument/2006/relationships/externalLink" Target="externalLinks/externalLink151.xml"/><Relationship Id="rId153" Type="http://schemas.openxmlformats.org/officeDocument/2006/relationships/externalLink" Target="externalLinks/externalLink152.xml"/><Relationship Id="rId154" Type="http://schemas.openxmlformats.org/officeDocument/2006/relationships/externalLink" Target="externalLinks/externalLink153.xml"/><Relationship Id="rId155" Type="http://schemas.openxmlformats.org/officeDocument/2006/relationships/externalLink" Target="externalLinks/externalLink154.xml"/><Relationship Id="rId156" Type="http://schemas.openxmlformats.org/officeDocument/2006/relationships/externalLink" Target="externalLinks/externalLink155.xml"/><Relationship Id="rId157" Type="http://schemas.openxmlformats.org/officeDocument/2006/relationships/externalLink" Target="externalLinks/externalLink156.xml"/><Relationship Id="rId158" Type="http://schemas.openxmlformats.org/officeDocument/2006/relationships/externalLink" Target="externalLinks/externalLink157.xml"/><Relationship Id="rId159" Type="http://schemas.openxmlformats.org/officeDocument/2006/relationships/externalLink" Target="externalLinks/externalLink158.xml"/><Relationship Id="rId240" Type="http://schemas.openxmlformats.org/officeDocument/2006/relationships/externalLink" Target="externalLinks/externalLink239.xml"/><Relationship Id="rId241" Type="http://schemas.openxmlformats.org/officeDocument/2006/relationships/externalLink" Target="externalLinks/externalLink240.xml"/><Relationship Id="rId242" Type="http://schemas.openxmlformats.org/officeDocument/2006/relationships/externalLink" Target="externalLinks/externalLink241.xml"/><Relationship Id="rId243" Type="http://schemas.openxmlformats.org/officeDocument/2006/relationships/externalLink" Target="externalLinks/externalLink242.xml"/><Relationship Id="rId244" Type="http://schemas.openxmlformats.org/officeDocument/2006/relationships/externalLink" Target="externalLinks/externalLink243.xml"/><Relationship Id="rId245" Type="http://schemas.openxmlformats.org/officeDocument/2006/relationships/externalLink" Target="externalLinks/externalLink244.xml"/><Relationship Id="rId246" Type="http://schemas.openxmlformats.org/officeDocument/2006/relationships/externalLink" Target="externalLinks/externalLink245.xml"/><Relationship Id="rId247" Type="http://schemas.openxmlformats.org/officeDocument/2006/relationships/externalLink" Target="externalLinks/externalLink246.xml"/><Relationship Id="rId248" Type="http://schemas.openxmlformats.org/officeDocument/2006/relationships/externalLink" Target="externalLinks/externalLink247.xml"/><Relationship Id="rId249" Type="http://schemas.openxmlformats.org/officeDocument/2006/relationships/externalLink" Target="externalLinks/externalLink248.xml"/><Relationship Id="rId60" Type="http://schemas.openxmlformats.org/officeDocument/2006/relationships/externalLink" Target="externalLinks/externalLink59.xml"/><Relationship Id="rId61" Type="http://schemas.openxmlformats.org/officeDocument/2006/relationships/externalLink" Target="externalLinks/externalLink60.xml"/><Relationship Id="rId62" Type="http://schemas.openxmlformats.org/officeDocument/2006/relationships/externalLink" Target="externalLinks/externalLink61.xml"/><Relationship Id="rId63" Type="http://schemas.openxmlformats.org/officeDocument/2006/relationships/externalLink" Target="externalLinks/externalLink62.xml"/><Relationship Id="rId64" Type="http://schemas.openxmlformats.org/officeDocument/2006/relationships/externalLink" Target="externalLinks/externalLink63.xml"/><Relationship Id="rId65" Type="http://schemas.openxmlformats.org/officeDocument/2006/relationships/externalLink" Target="externalLinks/externalLink64.xml"/><Relationship Id="rId66" Type="http://schemas.openxmlformats.org/officeDocument/2006/relationships/externalLink" Target="externalLinks/externalLink65.xml"/><Relationship Id="rId67" Type="http://schemas.openxmlformats.org/officeDocument/2006/relationships/externalLink" Target="externalLinks/externalLink66.xml"/><Relationship Id="rId68" Type="http://schemas.openxmlformats.org/officeDocument/2006/relationships/externalLink" Target="externalLinks/externalLink67.xml"/><Relationship Id="rId69" Type="http://schemas.openxmlformats.org/officeDocument/2006/relationships/externalLink" Target="externalLinks/externalLink68.xml"/><Relationship Id="rId160" Type="http://schemas.openxmlformats.org/officeDocument/2006/relationships/externalLink" Target="externalLinks/externalLink159.xml"/><Relationship Id="rId161" Type="http://schemas.openxmlformats.org/officeDocument/2006/relationships/externalLink" Target="externalLinks/externalLink160.xml"/><Relationship Id="rId162" Type="http://schemas.openxmlformats.org/officeDocument/2006/relationships/externalLink" Target="externalLinks/externalLink161.xml"/><Relationship Id="rId163" Type="http://schemas.openxmlformats.org/officeDocument/2006/relationships/externalLink" Target="externalLinks/externalLink162.xml"/><Relationship Id="rId164" Type="http://schemas.openxmlformats.org/officeDocument/2006/relationships/externalLink" Target="externalLinks/externalLink163.xml"/><Relationship Id="rId165" Type="http://schemas.openxmlformats.org/officeDocument/2006/relationships/externalLink" Target="externalLinks/externalLink164.xml"/><Relationship Id="rId166" Type="http://schemas.openxmlformats.org/officeDocument/2006/relationships/externalLink" Target="externalLinks/externalLink165.xml"/><Relationship Id="rId167" Type="http://schemas.openxmlformats.org/officeDocument/2006/relationships/externalLink" Target="externalLinks/externalLink166.xml"/><Relationship Id="rId168" Type="http://schemas.openxmlformats.org/officeDocument/2006/relationships/externalLink" Target="externalLinks/externalLink167.xml"/><Relationship Id="rId169" Type="http://schemas.openxmlformats.org/officeDocument/2006/relationships/externalLink" Target="externalLinks/externalLink168.xml"/><Relationship Id="rId250" Type="http://schemas.openxmlformats.org/officeDocument/2006/relationships/externalLink" Target="externalLinks/externalLink249.xml"/><Relationship Id="rId251" Type="http://schemas.openxmlformats.org/officeDocument/2006/relationships/externalLink" Target="externalLinks/externalLink250.xml"/><Relationship Id="rId252" Type="http://schemas.openxmlformats.org/officeDocument/2006/relationships/externalLink" Target="externalLinks/externalLink251.xml"/><Relationship Id="rId253" Type="http://schemas.openxmlformats.org/officeDocument/2006/relationships/externalLink" Target="externalLinks/externalLink252.xml"/><Relationship Id="rId254" Type="http://schemas.openxmlformats.org/officeDocument/2006/relationships/externalLink" Target="externalLinks/externalLink253.xml"/><Relationship Id="rId255" Type="http://schemas.openxmlformats.org/officeDocument/2006/relationships/externalLink" Target="externalLinks/externalLink254.xml"/><Relationship Id="rId256" Type="http://schemas.openxmlformats.org/officeDocument/2006/relationships/externalLink" Target="externalLinks/externalLink255.xml"/><Relationship Id="rId257" Type="http://schemas.openxmlformats.org/officeDocument/2006/relationships/externalLink" Target="externalLinks/externalLink256.xml"/><Relationship Id="rId258" Type="http://schemas.openxmlformats.org/officeDocument/2006/relationships/externalLink" Target="externalLinks/externalLink257.xml"/><Relationship Id="rId259" Type="http://schemas.openxmlformats.org/officeDocument/2006/relationships/externalLink" Target="externalLinks/externalLink258.xml"/><Relationship Id="rId100" Type="http://schemas.openxmlformats.org/officeDocument/2006/relationships/externalLink" Target="externalLinks/externalLink99.xml"/><Relationship Id="rId101" Type="http://schemas.openxmlformats.org/officeDocument/2006/relationships/externalLink" Target="externalLinks/externalLink100.xml"/><Relationship Id="rId102" Type="http://schemas.openxmlformats.org/officeDocument/2006/relationships/externalLink" Target="externalLinks/externalLink101.xml"/><Relationship Id="rId103" Type="http://schemas.openxmlformats.org/officeDocument/2006/relationships/externalLink" Target="externalLinks/externalLink102.xml"/><Relationship Id="rId104" Type="http://schemas.openxmlformats.org/officeDocument/2006/relationships/externalLink" Target="externalLinks/externalLink103.xml"/><Relationship Id="rId105" Type="http://schemas.openxmlformats.org/officeDocument/2006/relationships/externalLink" Target="externalLinks/externalLink10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10.xlsx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100.xlsx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101.xlsx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102.xlsx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103.xlsx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104.xlsx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105.xlsx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106.xlsx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107.xlsx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108.xlsx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109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11.xlsx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110.xlsx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111.xlsx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112.xlsx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113.xlsx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114.xlsx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115.xlsx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116.xlsx" TargetMode="External"/></Relationships>
</file>

<file path=xl/externalLinks/_rels/externalLink117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117.xlsx" TargetMode="External"/></Relationships>
</file>

<file path=xl/externalLinks/_rels/externalLink118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118.xlsx" TargetMode="External"/></Relationships>
</file>

<file path=xl/externalLinks/_rels/externalLink119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119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12.xlsx" TargetMode="External"/></Relationships>
</file>

<file path=xl/externalLinks/_rels/externalLink120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120.xlsx" TargetMode="External"/></Relationships>
</file>

<file path=xl/externalLinks/_rels/externalLink12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121.xlsx" TargetMode="External"/></Relationships>
</file>

<file path=xl/externalLinks/_rels/externalLink122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122.xlsx" TargetMode="External"/></Relationships>
</file>

<file path=xl/externalLinks/_rels/externalLink123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123.xlsx" TargetMode="External"/></Relationships>
</file>

<file path=xl/externalLinks/_rels/externalLink124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124.xlsx" TargetMode="External"/></Relationships>
</file>

<file path=xl/externalLinks/_rels/externalLink125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125.xlsx" TargetMode="External"/></Relationships>
</file>

<file path=xl/externalLinks/_rels/externalLink126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126.xlsx" TargetMode="External"/></Relationships>
</file>

<file path=xl/externalLinks/_rels/externalLink127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127.xlsx" TargetMode="External"/></Relationships>
</file>

<file path=xl/externalLinks/_rels/externalLink128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128.xlsx" TargetMode="External"/></Relationships>
</file>

<file path=xl/externalLinks/_rels/externalLink129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129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13.xlsx" TargetMode="External"/></Relationships>
</file>

<file path=xl/externalLinks/_rels/externalLink130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130.xlsx" TargetMode="External"/></Relationships>
</file>

<file path=xl/externalLinks/_rels/externalLink13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131.xlsx" TargetMode="External"/></Relationships>
</file>

<file path=xl/externalLinks/_rels/externalLink132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132.xlsx" TargetMode="External"/></Relationships>
</file>

<file path=xl/externalLinks/_rels/externalLink133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133.xlsx" TargetMode="External"/></Relationships>
</file>

<file path=xl/externalLinks/_rels/externalLink134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134.xlsx" TargetMode="External"/></Relationships>
</file>

<file path=xl/externalLinks/_rels/externalLink135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135.xlsx" TargetMode="External"/></Relationships>
</file>

<file path=xl/externalLinks/_rels/externalLink136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136.xlsx" TargetMode="External"/></Relationships>
</file>

<file path=xl/externalLinks/_rels/externalLink137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137.xlsx" TargetMode="External"/></Relationships>
</file>

<file path=xl/externalLinks/_rels/externalLink138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138.xlsx" TargetMode="External"/></Relationships>
</file>

<file path=xl/externalLinks/_rels/externalLink139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139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14.xlsx" TargetMode="External"/></Relationships>
</file>

<file path=xl/externalLinks/_rels/externalLink140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140.xlsx" TargetMode="External"/></Relationships>
</file>

<file path=xl/externalLinks/_rels/externalLink14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141.xlsx" TargetMode="External"/></Relationships>
</file>

<file path=xl/externalLinks/_rels/externalLink142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142.xlsx" TargetMode="External"/></Relationships>
</file>

<file path=xl/externalLinks/_rels/externalLink143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143.xlsx" TargetMode="External"/></Relationships>
</file>

<file path=xl/externalLinks/_rels/externalLink144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144.xlsx" TargetMode="External"/></Relationships>
</file>

<file path=xl/externalLinks/_rels/externalLink145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145.xlsx" TargetMode="External"/></Relationships>
</file>

<file path=xl/externalLinks/_rels/externalLink146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146.xlsx" TargetMode="External"/></Relationships>
</file>

<file path=xl/externalLinks/_rels/externalLink147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147.xlsx" TargetMode="External"/></Relationships>
</file>

<file path=xl/externalLinks/_rels/externalLink148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148.xlsx" TargetMode="External"/></Relationships>
</file>

<file path=xl/externalLinks/_rels/externalLink149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149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15.xlsx" TargetMode="External"/></Relationships>
</file>

<file path=xl/externalLinks/_rels/externalLink150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150.xlsx" TargetMode="External"/></Relationships>
</file>

<file path=xl/externalLinks/_rels/externalLink15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151.xlsx" TargetMode="External"/></Relationships>
</file>

<file path=xl/externalLinks/_rels/externalLink152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152.xlsx" TargetMode="External"/></Relationships>
</file>

<file path=xl/externalLinks/_rels/externalLink153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153.xlsx" TargetMode="External"/></Relationships>
</file>

<file path=xl/externalLinks/_rels/externalLink154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154.xlsx" TargetMode="External"/></Relationships>
</file>

<file path=xl/externalLinks/_rels/externalLink155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155.xlsx" TargetMode="External"/></Relationships>
</file>

<file path=xl/externalLinks/_rels/externalLink156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156.xlsx" TargetMode="External"/></Relationships>
</file>

<file path=xl/externalLinks/_rels/externalLink157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157.xlsx" TargetMode="External"/></Relationships>
</file>

<file path=xl/externalLinks/_rels/externalLink158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158.xlsx" TargetMode="External"/></Relationships>
</file>

<file path=xl/externalLinks/_rels/externalLink159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159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16.xlsx" TargetMode="External"/></Relationships>
</file>

<file path=xl/externalLinks/_rels/externalLink160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160.xlsx" TargetMode="External"/></Relationships>
</file>

<file path=xl/externalLinks/_rels/externalLink16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161.xlsx" TargetMode="External"/></Relationships>
</file>

<file path=xl/externalLinks/_rels/externalLink162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162.xlsx" TargetMode="External"/></Relationships>
</file>

<file path=xl/externalLinks/_rels/externalLink163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163.xlsx" TargetMode="External"/></Relationships>
</file>

<file path=xl/externalLinks/_rels/externalLink164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164.xlsx" TargetMode="External"/></Relationships>
</file>

<file path=xl/externalLinks/_rels/externalLink165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165.xlsx" TargetMode="External"/></Relationships>
</file>

<file path=xl/externalLinks/_rels/externalLink166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166.xlsx" TargetMode="External"/></Relationships>
</file>

<file path=xl/externalLinks/_rels/externalLink167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167.xlsx" TargetMode="External"/></Relationships>
</file>

<file path=xl/externalLinks/_rels/externalLink168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168.xlsx" TargetMode="External"/></Relationships>
</file>

<file path=xl/externalLinks/_rels/externalLink169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169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17.xlsx" TargetMode="External"/></Relationships>
</file>

<file path=xl/externalLinks/_rels/externalLink170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170.xlsx" TargetMode="External"/></Relationships>
</file>

<file path=xl/externalLinks/_rels/externalLink17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171.xlsx" TargetMode="External"/></Relationships>
</file>

<file path=xl/externalLinks/_rels/externalLink172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172.xlsx" TargetMode="External"/></Relationships>
</file>

<file path=xl/externalLinks/_rels/externalLink173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173.xlsx" TargetMode="External"/></Relationships>
</file>

<file path=xl/externalLinks/_rels/externalLink174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174.xlsx" TargetMode="External"/></Relationships>
</file>

<file path=xl/externalLinks/_rels/externalLink175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175.xlsx" TargetMode="External"/></Relationships>
</file>

<file path=xl/externalLinks/_rels/externalLink176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176.xlsx" TargetMode="External"/></Relationships>
</file>

<file path=xl/externalLinks/_rels/externalLink177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177.xlsx" TargetMode="External"/></Relationships>
</file>

<file path=xl/externalLinks/_rels/externalLink178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178.xlsx" TargetMode="External"/></Relationships>
</file>

<file path=xl/externalLinks/_rels/externalLink179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179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18.xlsx" TargetMode="External"/></Relationships>
</file>

<file path=xl/externalLinks/_rels/externalLink180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180.xlsx" TargetMode="External"/></Relationships>
</file>

<file path=xl/externalLinks/_rels/externalLink18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181.xlsx" TargetMode="External"/></Relationships>
</file>

<file path=xl/externalLinks/_rels/externalLink182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182.xlsx" TargetMode="External"/></Relationships>
</file>

<file path=xl/externalLinks/_rels/externalLink183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183.xlsx" TargetMode="External"/></Relationships>
</file>

<file path=xl/externalLinks/_rels/externalLink184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184.xlsx" TargetMode="External"/></Relationships>
</file>

<file path=xl/externalLinks/_rels/externalLink185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185.xlsx" TargetMode="External"/></Relationships>
</file>

<file path=xl/externalLinks/_rels/externalLink186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186.xlsx" TargetMode="External"/></Relationships>
</file>

<file path=xl/externalLinks/_rels/externalLink187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187.xlsx" TargetMode="External"/></Relationships>
</file>

<file path=xl/externalLinks/_rels/externalLink188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188.xlsx" TargetMode="External"/></Relationships>
</file>

<file path=xl/externalLinks/_rels/externalLink189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189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19.xlsx" TargetMode="External"/></Relationships>
</file>

<file path=xl/externalLinks/_rels/externalLink190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190.xlsx" TargetMode="External"/></Relationships>
</file>

<file path=xl/externalLinks/_rels/externalLink19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191.xlsx" TargetMode="External"/></Relationships>
</file>

<file path=xl/externalLinks/_rels/externalLink192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192.xlsx" TargetMode="External"/></Relationships>
</file>

<file path=xl/externalLinks/_rels/externalLink193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193.xlsx" TargetMode="External"/></Relationships>
</file>

<file path=xl/externalLinks/_rels/externalLink194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194.xlsx" TargetMode="External"/></Relationships>
</file>

<file path=xl/externalLinks/_rels/externalLink195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195.xlsx" TargetMode="External"/></Relationships>
</file>

<file path=xl/externalLinks/_rels/externalLink196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196.xlsx" TargetMode="External"/></Relationships>
</file>

<file path=xl/externalLinks/_rels/externalLink197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197.xlsx" TargetMode="External"/></Relationships>
</file>

<file path=xl/externalLinks/_rels/externalLink198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198.xlsx" TargetMode="External"/></Relationships>
</file>

<file path=xl/externalLinks/_rels/externalLink199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19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2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20.xlsx" TargetMode="External"/></Relationships>
</file>

<file path=xl/externalLinks/_rels/externalLink200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200.xlsx" TargetMode="External"/></Relationships>
</file>

<file path=xl/externalLinks/_rels/externalLink20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201.xlsx" TargetMode="External"/></Relationships>
</file>

<file path=xl/externalLinks/_rels/externalLink202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202.xlsx" TargetMode="External"/></Relationships>
</file>

<file path=xl/externalLinks/_rels/externalLink203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203.xlsx" TargetMode="External"/></Relationships>
</file>

<file path=xl/externalLinks/_rels/externalLink204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204.xlsx" TargetMode="External"/></Relationships>
</file>

<file path=xl/externalLinks/_rels/externalLink205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205.xlsx" TargetMode="External"/></Relationships>
</file>

<file path=xl/externalLinks/_rels/externalLink206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206.xlsx" TargetMode="External"/></Relationships>
</file>

<file path=xl/externalLinks/_rels/externalLink207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207.xlsx" TargetMode="External"/></Relationships>
</file>

<file path=xl/externalLinks/_rels/externalLink208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208.xlsx" TargetMode="External"/></Relationships>
</file>

<file path=xl/externalLinks/_rels/externalLink209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209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21.xlsx" TargetMode="External"/></Relationships>
</file>

<file path=xl/externalLinks/_rels/externalLink210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210.xlsx" TargetMode="External"/></Relationships>
</file>

<file path=xl/externalLinks/_rels/externalLink21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211.xlsx" TargetMode="External"/></Relationships>
</file>

<file path=xl/externalLinks/_rels/externalLink212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212.xlsx" TargetMode="External"/></Relationships>
</file>

<file path=xl/externalLinks/_rels/externalLink213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213.xlsx" TargetMode="External"/></Relationships>
</file>

<file path=xl/externalLinks/_rels/externalLink214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214.xlsx" TargetMode="External"/></Relationships>
</file>

<file path=xl/externalLinks/_rels/externalLink215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215.xlsx" TargetMode="External"/></Relationships>
</file>

<file path=xl/externalLinks/_rels/externalLink216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216.xlsx" TargetMode="External"/></Relationships>
</file>

<file path=xl/externalLinks/_rels/externalLink217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217.xlsx" TargetMode="External"/></Relationships>
</file>

<file path=xl/externalLinks/_rels/externalLink218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218.xlsx" TargetMode="External"/></Relationships>
</file>

<file path=xl/externalLinks/_rels/externalLink219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219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22.xlsx" TargetMode="External"/></Relationships>
</file>

<file path=xl/externalLinks/_rels/externalLink220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220.xlsx" TargetMode="External"/></Relationships>
</file>

<file path=xl/externalLinks/_rels/externalLink22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221.xlsx" TargetMode="External"/></Relationships>
</file>

<file path=xl/externalLinks/_rels/externalLink222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222.xlsx" TargetMode="External"/></Relationships>
</file>

<file path=xl/externalLinks/_rels/externalLink223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223.xlsx" TargetMode="External"/></Relationships>
</file>

<file path=xl/externalLinks/_rels/externalLink224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224.xlsx" TargetMode="External"/></Relationships>
</file>

<file path=xl/externalLinks/_rels/externalLink225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225.xlsx" TargetMode="External"/></Relationships>
</file>

<file path=xl/externalLinks/_rels/externalLink226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226.xlsx" TargetMode="External"/></Relationships>
</file>

<file path=xl/externalLinks/_rels/externalLink227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227.xlsx" TargetMode="External"/></Relationships>
</file>

<file path=xl/externalLinks/_rels/externalLink228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228.xlsx" TargetMode="External"/></Relationships>
</file>

<file path=xl/externalLinks/_rels/externalLink229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229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23.xlsx" TargetMode="External"/></Relationships>
</file>

<file path=xl/externalLinks/_rels/externalLink230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230.xlsx" TargetMode="External"/></Relationships>
</file>

<file path=xl/externalLinks/_rels/externalLink23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231.xlsx" TargetMode="External"/></Relationships>
</file>

<file path=xl/externalLinks/_rels/externalLink232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232.xlsx" TargetMode="External"/></Relationships>
</file>

<file path=xl/externalLinks/_rels/externalLink233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233.xlsx" TargetMode="External"/></Relationships>
</file>

<file path=xl/externalLinks/_rels/externalLink234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234.xlsx" TargetMode="External"/></Relationships>
</file>

<file path=xl/externalLinks/_rels/externalLink235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235.xlsx" TargetMode="External"/></Relationships>
</file>

<file path=xl/externalLinks/_rels/externalLink236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236.xlsx" TargetMode="External"/></Relationships>
</file>

<file path=xl/externalLinks/_rels/externalLink237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237.xlsx" TargetMode="External"/></Relationships>
</file>

<file path=xl/externalLinks/_rels/externalLink238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238.xlsx" TargetMode="External"/></Relationships>
</file>

<file path=xl/externalLinks/_rels/externalLink239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239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24.xlsx" TargetMode="External"/></Relationships>
</file>

<file path=xl/externalLinks/_rels/externalLink240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240.xlsx" TargetMode="External"/></Relationships>
</file>

<file path=xl/externalLinks/_rels/externalLink24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241.xlsx" TargetMode="External"/></Relationships>
</file>

<file path=xl/externalLinks/_rels/externalLink242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242.xlsx" TargetMode="External"/></Relationships>
</file>

<file path=xl/externalLinks/_rels/externalLink243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243.xlsx" TargetMode="External"/></Relationships>
</file>

<file path=xl/externalLinks/_rels/externalLink244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244.xlsx" TargetMode="External"/></Relationships>
</file>

<file path=xl/externalLinks/_rels/externalLink245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245.xlsx" TargetMode="External"/></Relationships>
</file>

<file path=xl/externalLinks/_rels/externalLink246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246.xlsx" TargetMode="External"/></Relationships>
</file>

<file path=xl/externalLinks/_rels/externalLink247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247.xlsx" TargetMode="External"/></Relationships>
</file>

<file path=xl/externalLinks/_rels/externalLink248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248.xlsx" TargetMode="External"/></Relationships>
</file>

<file path=xl/externalLinks/_rels/externalLink249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249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25.xlsx" TargetMode="External"/></Relationships>
</file>

<file path=xl/externalLinks/_rels/externalLink250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250.xlsx" TargetMode="External"/></Relationships>
</file>

<file path=xl/externalLinks/_rels/externalLink25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251.xlsx" TargetMode="External"/></Relationships>
</file>

<file path=xl/externalLinks/_rels/externalLink252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252.xlsx" TargetMode="External"/></Relationships>
</file>

<file path=xl/externalLinks/_rels/externalLink253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253.xlsx" TargetMode="External"/></Relationships>
</file>

<file path=xl/externalLinks/_rels/externalLink254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254.xlsx" TargetMode="External"/></Relationships>
</file>

<file path=xl/externalLinks/_rels/externalLink255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255.xlsx" TargetMode="External"/></Relationships>
</file>

<file path=xl/externalLinks/_rels/externalLink256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256.xlsx" TargetMode="External"/></Relationships>
</file>

<file path=xl/externalLinks/_rels/externalLink257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257.xlsx" TargetMode="External"/></Relationships>
</file>

<file path=xl/externalLinks/_rels/externalLink258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258.xlsx" TargetMode="External"/></Relationships>
</file>

<file path=xl/externalLinks/_rels/externalLink259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259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26.xlsx" TargetMode="External"/></Relationships>
</file>

<file path=xl/externalLinks/_rels/externalLink260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260.xlsx" TargetMode="External"/></Relationships>
</file>

<file path=xl/externalLinks/_rels/externalLink26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261.xlsx" TargetMode="External"/></Relationships>
</file>

<file path=xl/externalLinks/_rels/externalLink262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262.xlsx" TargetMode="External"/></Relationships>
</file>

<file path=xl/externalLinks/_rels/externalLink263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263.xlsx" TargetMode="External"/></Relationships>
</file>

<file path=xl/externalLinks/_rels/externalLink264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264.xlsx" TargetMode="External"/></Relationships>
</file>

<file path=xl/externalLinks/_rels/externalLink265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265.xlsx" TargetMode="External"/></Relationships>
</file>

<file path=xl/externalLinks/_rels/externalLink266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266.xlsx" TargetMode="External"/></Relationships>
</file>

<file path=xl/externalLinks/_rels/externalLink267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267.xlsx" TargetMode="External"/></Relationships>
</file>

<file path=xl/externalLinks/_rels/externalLink268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268.xlsx" TargetMode="External"/></Relationships>
</file>

<file path=xl/externalLinks/_rels/externalLink269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269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27.xlsx" TargetMode="External"/></Relationships>
</file>

<file path=xl/externalLinks/_rels/externalLink270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270.xlsx" TargetMode="External"/></Relationships>
</file>

<file path=xl/externalLinks/_rels/externalLink27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271.xlsx" TargetMode="External"/></Relationships>
</file>

<file path=xl/externalLinks/_rels/externalLink272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272.xlsx" TargetMode="External"/></Relationships>
</file>

<file path=xl/externalLinks/_rels/externalLink273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273.xlsx" TargetMode="External"/></Relationships>
</file>

<file path=xl/externalLinks/_rels/externalLink274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274.xlsx" TargetMode="External"/></Relationships>
</file>

<file path=xl/externalLinks/_rels/externalLink275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275.xlsx" TargetMode="External"/></Relationships>
</file>

<file path=xl/externalLinks/_rels/externalLink276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276.xlsx" TargetMode="External"/></Relationships>
</file>

<file path=xl/externalLinks/_rels/externalLink277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277.xlsx" TargetMode="External"/></Relationships>
</file>

<file path=xl/externalLinks/_rels/externalLink278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278.xlsx" TargetMode="External"/></Relationships>
</file>

<file path=xl/externalLinks/_rels/externalLink279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279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28.xlsx" TargetMode="External"/></Relationships>
</file>

<file path=xl/externalLinks/_rels/externalLink280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280.xlsx" TargetMode="External"/></Relationships>
</file>

<file path=xl/externalLinks/_rels/externalLink28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281.xlsx" TargetMode="External"/></Relationships>
</file>

<file path=xl/externalLinks/_rels/externalLink282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282.xlsx" TargetMode="External"/></Relationships>
</file>

<file path=xl/externalLinks/_rels/externalLink283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283.xlsx" TargetMode="External"/></Relationships>
</file>

<file path=xl/externalLinks/_rels/externalLink284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284.xlsx" TargetMode="External"/></Relationships>
</file>

<file path=xl/externalLinks/_rels/externalLink285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285.xlsx" TargetMode="External"/></Relationships>
</file>

<file path=xl/externalLinks/_rels/externalLink286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286.xlsx" TargetMode="External"/></Relationships>
</file>

<file path=xl/externalLinks/_rels/externalLink287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287.xlsx" TargetMode="External"/></Relationships>
</file>

<file path=xl/externalLinks/_rels/externalLink288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288.xlsx" TargetMode="External"/></Relationships>
</file>

<file path=xl/externalLinks/_rels/externalLink289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289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29.xlsx" TargetMode="External"/></Relationships>
</file>

<file path=xl/externalLinks/_rels/externalLink290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290.xlsx" TargetMode="External"/></Relationships>
</file>

<file path=xl/externalLinks/_rels/externalLink29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291.xlsx" TargetMode="External"/></Relationships>
</file>

<file path=xl/externalLinks/_rels/externalLink292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292.xlsx" TargetMode="External"/></Relationships>
</file>

<file path=xl/externalLinks/_rels/externalLink293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293.xlsx" TargetMode="External"/></Relationships>
</file>

<file path=xl/externalLinks/_rels/externalLink294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294.xlsx" TargetMode="External"/></Relationships>
</file>

<file path=xl/externalLinks/_rels/externalLink295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295.xlsx" TargetMode="External"/></Relationships>
</file>

<file path=xl/externalLinks/_rels/externalLink296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296.xlsx" TargetMode="External"/></Relationships>
</file>

<file path=xl/externalLinks/_rels/externalLink297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297.xlsx" TargetMode="External"/></Relationships>
</file>

<file path=xl/externalLinks/_rels/externalLink298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298.xlsx" TargetMode="External"/></Relationships>
</file>

<file path=xl/externalLinks/_rels/externalLink299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29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3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30.xlsx" TargetMode="External"/></Relationships>
</file>

<file path=xl/externalLinks/_rels/externalLink300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300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31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32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33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34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35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36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37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38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3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4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40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41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42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43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44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45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46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47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48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4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5.xlsx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50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51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52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53.xlsx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54.xlsx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55.xlsx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56.xlsx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57.xlsx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58.xlsx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5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6.xlsx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60.xlsx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61.xlsx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62.xlsx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63.xlsx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64.xlsx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65.xlsx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66.xlsx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67.xlsx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68.xlsx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6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7.xlsx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70.xlsx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71.xlsx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72.xlsx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73.xlsx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74.xlsx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75.xlsx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76.xlsx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77.xlsx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78.xlsx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79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8.xlsx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80.xlsx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81.xlsx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82.xlsx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83.xlsx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84.xlsx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85.xlsx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86.xlsx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87.xlsx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88.xlsx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89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9.xlsx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90.xlsx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91.xlsx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92.xlsx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93.xlsx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94.xlsx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95.xlsx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96.xlsx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97.xlsx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98.xlsx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9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1</v>
          </cell>
        </row>
        <row r="3">
          <cell r="B3">
            <v>1</v>
          </cell>
        </row>
        <row r="379">
          <cell r="BM379">
            <v>3652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91</v>
          </cell>
        </row>
        <row r="3">
          <cell r="B3">
            <v>32873</v>
          </cell>
        </row>
        <row r="379">
          <cell r="BM379">
            <v>36525</v>
          </cell>
        </row>
      </sheetData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991</v>
          </cell>
        </row>
        <row r="3">
          <cell r="B3">
            <v>361598</v>
          </cell>
        </row>
        <row r="379">
          <cell r="BM379">
            <v>365250</v>
          </cell>
        </row>
      </sheetData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1001</v>
          </cell>
        </row>
        <row r="3">
          <cell r="B3">
            <v>365251</v>
          </cell>
        </row>
        <row r="379">
          <cell r="BM379">
            <v>368902</v>
          </cell>
        </row>
      </sheetData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1011</v>
          </cell>
        </row>
        <row r="3">
          <cell r="B3">
            <v>368903</v>
          </cell>
        </row>
        <row r="379">
          <cell r="BM379">
            <v>372555</v>
          </cell>
        </row>
      </sheetData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1021</v>
          </cell>
        </row>
        <row r="3">
          <cell r="B3">
            <v>372556</v>
          </cell>
        </row>
        <row r="379">
          <cell r="BM379">
            <v>376207</v>
          </cell>
        </row>
      </sheetData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1031</v>
          </cell>
        </row>
        <row r="3">
          <cell r="B3">
            <v>376208</v>
          </cell>
        </row>
        <row r="379">
          <cell r="BM379">
            <v>379860</v>
          </cell>
        </row>
      </sheetData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1041</v>
          </cell>
        </row>
        <row r="3">
          <cell r="B3">
            <v>379861</v>
          </cell>
        </row>
        <row r="379">
          <cell r="BM379">
            <v>383512</v>
          </cell>
        </row>
      </sheetData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1051</v>
          </cell>
        </row>
        <row r="3">
          <cell r="B3">
            <v>383513</v>
          </cell>
        </row>
        <row r="379">
          <cell r="BM379">
            <v>387165</v>
          </cell>
        </row>
      </sheetData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1061</v>
          </cell>
        </row>
        <row r="3">
          <cell r="B3">
            <v>387166</v>
          </cell>
        </row>
        <row r="379">
          <cell r="BM379">
            <v>390817</v>
          </cell>
        </row>
      </sheetData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1071</v>
          </cell>
        </row>
        <row r="3">
          <cell r="B3">
            <v>390818</v>
          </cell>
        </row>
        <row r="379">
          <cell r="BM379">
            <v>394470</v>
          </cell>
        </row>
      </sheetData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1081</v>
          </cell>
        </row>
        <row r="3">
          <cell r="B3">
            <v>394471</v>
          </cell>
        </row>
        <row r="379">
          <cell r="BM379">
            <v>398122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101</v>
          </cell>
        </row>
        <row r="3">
          <cell r="B3">
            <v>36526</v>
          </cell>
        </row>
        <row r="379">
          <cell r="BM379">
            <v>40177</v>
          </cell>
        </row>
      </sheetData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1091</v>
          </cell>
        </row>
        <row r="3">
          <cell r="B3">
            <v>398123</v>
          </cell>
        </row>
        <row r="379">
          <cell r="BM379">
            <v>401775</v>
          </cell>
        </row>
      </sheetData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1101</v>
          </cell>
        </row>
        <row r="3">
          <cell r="B3">
            <v>401776</v>
          </cell>
        </row>
        <row r="379">
          <cell r="BM379">
            <v>405427</v>
          </cell>
        </row>
      </sheetData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1111</v>
          </cell>
        </row>
        <row r="3">
          <cell r="B3">
            <v>405428</v>
          </cell>
        </row>
        <row r="379">
          <cell r="BM379">
            <v>409080</v>
          </cell>
        </row>
      </sheetData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1121</v>
          </cell>
        </row>
        <row r="3">
          <cell r="B3">
            <v>409081</v>
          </cell>
        </row>
        <row r="379">
          <cell r="BM379">
            <v>412732</v>
          </cell>
        </row>
      </sheetData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1131</v>
          </cell>
        </row>
        <row r="3">
          <cell r="B3">
            <v>412733</v>
          </cell>
        </row>
        <row r="379">
          <cell r="BM379">
            <v>416385</v>
          </cell>
        </row>
      </sheetData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1141</v>
          </cell>
        </row>
        <row r="3">
          <cell r="B3">
            <v>416386</v>
          </cell>
        </row>
        <row r="379">
          <cell r="BM379">
            <v>420037</v>
          </cell>
        </row>
      </sheetData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1151</v>
          </cell>
        </row>
        <row r="3">
          <cell r="B3">
            <v>420038</v>
          </cell>
        </row>
        <row r="379">
          <cell r="BM379">
            <v>423690</v>
          </cell>
        </row>
      </sheetData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1161</v>
          </cell>
        </row>
        <row r="3">
          <cell r="B3">
            <v>423691</v>
          </cell>
        </row>
        <row r="379">
          <cell r="BM379">
            <v>427342</v>
          </cell>
        </row>
      </sheetData>
    </sheetDataSet>
  </externalBook>
</externalLink>
</file>

<file path=xl/externalLinks/externalLink1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1171</v>
          </cell>
        </row>
        <row r="3">
          <cell r="B3">
            <v>427343</v>
          </cell>
        </row>
        <row r="379">
          <cell r="BM379">
            <v>430995</v>
          </cell>
        </row>
      </sheetData>
    </sheetDataSet>
  </externalBook>
</externalLink>
</file>

<file path=xl/externalLinks/externalLink1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1181</v>
          </cell>
        </row>
        <row r="3">
          <cell r="B3">
            <v>430996</v>
          </cell>
        </row>
        <row r="379">
          <cell r="BM379">
            <v>434647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111</v>
          </cell>
        </row>
        <row r="3">
          <cell r="B3">
            <v>40178</v>
          </cell>
        </row>
        <row r="379">
          <cell r="BM379">
            <v>43830</v>
          </cell>
        </row>
      </sheetData>
    </sheetDataSet>
  </externalBook>
</externalLink>
</file>

<file path=xl/externalLinks/externalLink1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1191</v>
          </cell>
        </row>
        <row r="3">
          <cell r="B3">
            <v>434648</v>
          </cell>
        </row>
        <row r="379">
          <cell r="BM379">
            <v>438300</v>
          </cell>
        </row>
      </sheetData>
    </sheetDataSet>
  </externalBook>
</externalLink>
</file>

<file path=xl/externalLinks/externalLink1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1201</v>
          </cell>
        </row>
        <row r="3">
          <cell r="B3">
            <v>438301</v>
          </cell>
        </row>
        <row r="379">
          <cell r="BM379">
            <v>441952</v>
          </cell>
        </row>
      </sheetData>
    </sheetDataSet>
  </externalBook>
</externalLink>
</file>

<file path=xl/externalLinks/externalLink1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1211</v>
          </cell>
        </row>
        <row r="3">
          <cell r="B3">
            <v>441953</v>
          </cell>
        </row>
        <row r="379">
          <cell r="BM379">
            <v>445605</v>
          </cell>
        </row>
      </sheetData>
    </sheetDataSet>
  </externalBook>
</externalLink>
</file>

<file path=xl/externalLinks/externalLink1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1221</v>
          </cell>
        </row>
        <row r="3">
          <cell r="B3">
            <v>445606</v>
          </cell>
        </row>
        <row r="379">
          <cell r="BM379">
            <v>449257</v>
          </cell>
        </row>
      </sheetData>
    </sheetDataSet>
  </externalBook>
</externalLink>
</file>

<file path=xl/externalLinks/externalLink1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1231</v>
          </cell>
        </row>
        <row r="3">
          <cell r="B3">
            <v>449258</v>
          </cell>
        </row>
        <row r="379">
          <cell r="BM379">
            <v>452910</v>
          </cell>
        </row>
      </sheetData>
    </sheetDataSet>
  </externalBook>
</externalLink>
</file>

<file path=xl/externalLinks/externalLink1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1241</v>
          </cell>
        </row>
        <row r="3">
          <cell r="B3">
            <v>452911</v>
          </cell>
        </row>
        <row r="379">
          <cell r="BM379">
            <v>456562</v>
          </cell>
        </row>
      </sheetData>
    </sheetDataSet>
  </externalBook>
</externalLink>
</file>

<file path=xl/externalLinks/externalLink1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1251</v>
          </cell>
        </row>
        <row r="3">
          <cell r="B3">
            <v>456563</v>
          </cell>
        </row>
        <row r="379">
          <cell r="BM379">
            <v>460215</v>
          </cell>
        </row>
      </sheetData>
    </sheetDataSet>
  </externalBook>
</externalLink>
</file>

<file path=xl/externalLinks/externalLink1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1261</v>
          </cell>
        </row>
        <row r="3">
          <cell r="B3">
            <v>460216</v>
          </cell>
        </row>
        <row r="379">
          <cell r="BM379">
            <v>463867</v>
          </cell>
        </row>
      </sheetData>
    </sheetDataSet>
  </externalBook>
</externalLink>
</file>

<file path=xl/externalLinks/externalLink1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1271</v>
          </cell>
        </row>
        <row r="3">
          <cell r="B3">
            <v>463868</v>
          </cell>
        </row>
        <row r="379">
          <cell r="BM379">
            <v>467520</v>
          </cell>
        </row>
      </sheetData>
    </sheetDataSet>
  </externalBook>
</externalLink>
</file>

<file path=xl/externalLinks/externalLink1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1281</v>
          </cell>
        </row>
        <row r="3">
          <cell r="B3">
            <v>467521</v>
          </cell>
        </row>
        <row r="379">
          <cell r="BM379">
            <v>471172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121</v>
          </cell>
        </row>
        <row r="3">
          <cell r="B3">
            <v>43831</v>
          </cell>
        </row>
        <row r="379">
          <cell r="BM379">
            <v>47482</v>
          </cell>
        </row>
      </sheetData>
    </sheetDataSet>
  </externalBook>
</externalLink>
</file>

<file path=xl/externalLinks/externalLink1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1291</v>
          </cell>
        </row>
        <row r="3">
          <cell r="B3">
            <v>471173</v>
          </cell>
        </row>
        <row r="379">
          <cell r="BM379">
            <v>474825</v>
          </cell>
        </row>
      </sheetData>
    </sheetDataSet>
  </externalBook>
</externalLink>
</file>

<file path=xl/externalLinks/externalLink1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1301</v>
          </cell>
        </row>
        <row r="3">
          <cell r="B3">
            <v>474826</v>
          </cell>
        </row>
        <row r="379">
          <cell r="BM379">
            <v>478477</v>
          </cell>
        </row>
      </sheetData>
    </sheetDataSet>
  </externalBook>
</externalLink>
</file>

<file path=xl/externalLinks/externalLink1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1311</v>
          </cell>
        </row>
        <row r="3">
          <cell r="B3">
            <v>478478</v>
          </cell>
        </row>
        <row r="379">
          <cell r="BM379">
            <v>482130</v>
          </cell>
        </row>
      </sheetData>
    </sheetDataSet>
  </externalBook>
</externalLink>
</file>

<file path=xl/externalLinks/externalLink1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1321</v>
          </cell>
        </row>
        <row r="3">
          <cell r="B3">
            <v>482131</v>
          </cell>
        </row>
        <row r="379">
          <cell r="BM379">
            <v>485782</v>
          </cell>
        </row>
      </sheetData>
    </sheetDataSet>
  </externalBook>
</externalLink>
</file>

<file path=xl/externalLinks/externalLink1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1331</v>
          </cell>
        </row>
        <row r="3">
          <cell r="B3">
            <v>485783</v>
          </cell>
        </row>
        <row r="379">
          <cell r="BM379">
            <v>489435</v>
          </cell>
        </row>
      </sheetData>
    </sheetDataSet>
  </externalBook>
</externalLink>
</file>

<file path=xl/externalLinks/externalLink1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1341</v>
          </cell>
        </row>
        <row r="3">
          <cell r="B3">
            <v>489436</v>
          </cell>
        </row>
        <row r="379">
          <cell r="BM379">
            <v>493087</v>
          </cell>
        </row>
      </sheetData>
    </sheetDataSet>
  </externalBook>
</externalLink>
</file>

<file path=xl/externalLinks/externalLink1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1351</v>
          </cell>
        </row>
        <row r="3">
          <cell r="B3">
            <v>493088</v>
          </cell>
        </row>
        <row r="379">
          <cell r="BM379">
            <v>496740</v>
          </cell>
        </row>
      </sheetData>
    </sheetDataSet>
  </externalBook>
</externalLink>
</file>

<file path=xl/externalLinks/externalLink1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1361</v>
          </cell>
        </row>
        <row r="3">
          <cell r="B3">
            <v>496741</v>
          </cell>
        </row>
        <row r="379">
          <cell r="BM379">
            <v>500392</v>
          </cell>
        </row>
      </sheetData>
    </sheetDataSet>
  </externalBook>
</externalLink>
</file>

<file path=xl/externalLinks/externalLink1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1371</v>
          </cell>
        </row>
        <row r="3">
          <cell r="B3">
            <v>500393</v>
          </cell>
        </row>
        <row r="379">
          <cell r="BM379">
            <v>504045</v>
          </cell>
        </row>
      </sheetData>
    </sheetDataSet>
  </externalBook>
</externalLink>
</file>

<file path=xl/externalLinks/externalLink1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1381</v>
          </cell>
        </row>
        <row r="3">
          <cell r="B3">
            <v>504046</v>
          </cell>
        </row>
        <row r="379">
          <cell r="BM379">
            <v>507697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131</v>
          </cell>
        </row>
        <row r="3">
          <cell r="B3">
            <v>47483</v>
          </cell>
        </row>
        <row r="379">
          <cell r="BM379">
            <v>51135</v>
          </cell>
        </row>
      </sheetData>
    </sheetDataSet>
  </externalBook>
</externalLink>
</file>

<file path=xl/externalLinks/externalLink1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1391</v>
          </cell>
        </row>
        <row r="3">
          <cell r="B3">
            <v>507698</v>
          </cell>
        </row>
        <row r="379">
          <cell r="BM379">
            <v>511350</v>
          </cell>
        </row>
      </sheetData>
    </sheetDataSet>
  </externalBook>
</externalLink>
</file>

<file path=xl/externalLinks/externalLink1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1401</v>
          </cell>
        </row>
        <row r="3">
          <cell r="B3">
            <v>511351</v>
          </cell>
        </row>
        <row r="379">
          <cell r="BM379">
            <v>515002</v>
          </cell>
        </row>
      </sheetData>
    </sheetDataSet>
  </externalBook>
</externalLink>
</file>

<file path=xl/externalLinks/externalLink1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1411</v>
          </cell>
        </row>
        <row r="3">
          <cell r="B3">
            <v>515003</v>
          </cell>
        </row>
        <row r="379">
          <cell r="BM379">
            <v>518655</v>
          </cell>
        </row>
      </sheetData>
    </sheetDataSet>
  </externalBook>
</externalLink>
</file>

<file path=xl/externalLinks/externalLink1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1421</v>
          </cell>
        </row>
        <row r="3">
          <cell r="B3">
            <v>518656</v>
          </cell>
        </row>
        <row r="379">
          <cell r="BM379">
            <v>522307</v>
          </cell>
        </row>
      </sheetData>
    </sheetDataSet>
  </externalBook>
</externalLink>
</file>

<file path=xl/externalLinks/externalLink1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1431</v>
          </cell>
        </row>
        <row r="3">
          <cell r="B3">
            <v>522308</v>
          </cell>
        </row>
        <row r="379">
          <cell r="BM379">
            <v>525960</v>
          </cell>
        </row>
      </sheetData>
    </sheetDataSet>
  </externalBook>
</externalLink>
</file>

<file path=xl/externalLinks/externalLink1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1441</v>
          </cell>
        </row>
        <row r="3">
          <cell r="B3">
            <v>525961</v>
          </cell>
        </row>
        <row r="379">
          <cell r="BM379">
            <v>529612</v>
          </cell>
        </row>
      </sheetData>
    </sheetDataSet>
  </externalBook>
</externalLink>
</file>

<file path=xl/externalLinks/externalLink1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1451</v>
          </cell>
        </row>
        <row r="3">
          <cell r="B3">
            <v>529613</v>
          </cell>
        </row>
        <row r="379">
          <cell r="BM379">
            <v>533265</v>
          </cell>
        </row>
      </sheetData>
    </sheetDataSet>
  </externalBook>
</externalLink>
</file>

<file path=xl/externalLinks/externalLink1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1461</v>
          </cell>
        </row>
        <row r="3">
          <cell r="B3">
            <v>533266</v>
          </cell>
        </row>
        <row r="379">
          <cell r="BM379">
            <v>536917</v>
          </cell>
        </row>
      </sheetData>
    </sheetDataSet>
  </externalBook>
</externalLink>
</file>

<file path=xl/externalLinks/externalLink1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1471</v>
          </cell>
        </row>
        <row r="3">
          <cell r="B3">
            <v>536918</v>
          </cell>
        </row>
        <row r="379">
          <cell r="BM379">
            <v>540570</v>
          </cell>
        </row>
      </sheetData>
    </sheetDataSet>
  </externalBook>
</externalLink>
</file>

<file path=xl/externalLinks/externalLink1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1481</v>
          </cell>
        </row>
        <row r="3">
          <cell r="B3">
            <v>540571</v>
          </cell>
        </row>
        <row r="379">
          <cell r="BM379">
            <v>544222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141</v>
          </cell>
        </row>
        <row r="3">
          <cell r="B3">
            <v>51136</v>
          </cell>
        </row>
        <row r="379">
          <cell r="BM379">
            <v>54787</v>
          </cell>
        </row>
      </sheetData>
    </sheetDataSet>
  </externalBook>
</externalLink>
</file>

<file path=xl/externalLinks/externalLink1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1491</v>
          </cell>
        </row>
        <row r="3">
          <cell r="B3">
            <v>544223</v>
          </cell>
        </row>
        <row r="379">
          <cell r="BM379">
            <v>547875</v>
          </cell>
        </row>
      </sheetData>
    </sheetDataSet>
  </externalBook>
</externalLink>
</file>

<file path=xl/externalLinks/externalLink1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1501</v>
          </cell>
        </row>
        <row r="3">
          <cell r="B3">
            <v>547876</v>
          </cell>
        </row>
        <row r="379">
          <cell r="BM379">
            <v>551527</v>
          </cell>
        </row>
      </sheetData>
    </sheetDataSet>
  </externalBook>
</externalLink>
</file>

<file path=xl/externalLinks/externalLink1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1511</v>
          </cell>
        </row>
        <row r="3">
          <cell r="B3">
            <v>551528</v>
          </cell>
        </row>
        <row r="379">
          <cell r="BM379">
            <v>555180</v>
          </cell>
        </row>
      </sheetData>
    </sheetDataSet>
  </externalBook>
</externalLink>
</file>

<file path=xl/externalLinks/externalLink1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1521</v>
          </cell>
        </row>
        <row r="3">
          <cell r="B3">
            <v>555181</v>
          </cell>
        </row>
        <row r="379">
          <cell r="BM379">
            <v>558832</v>
          </cell>
        </row>
      </sheetData>
    </sheetDataSet>
  </externalBook>
</externalLink>
</file>

<file path=xl/externalLinks/externalLink1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1531</v>
          </cell>
        </row>
        <row r="3">
          <cell r="B3">
            <v>558833</v>
          </cell>
        </row>
        <row r="379">
          <cell r="BM379">
            <v>562485</v>
          </cell>
        </row>
      </sheetData>
    </sheetDataSet>
  </externalBook>
</externalLink>
</file>

<file path=xl/externalLinks/externalLink1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1541</v>
          </cell>
        </row>
        <row r="3">
          <cell r="B3">
            <v>562486</v>
          </cell>
        </row>
        <row r="379">
          <cell r="BM379">
            <v>566137</v>
          </cell>
        </row>
      </sheetData>
    </sheetDataSet>
  </externalBook>
</externalLink>
</file>

<file path=xl/externalLinks/externalLink1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1551</v>
          </cell>
        </row>
        <row r="3">
          <cell r="B3">
            <v>566138</v>
          </cell>
        </row>
        <row r="379">
          <cell r="BM379">
            <v>569790</v>
          </cell>
        </row>
      </sheetData>
    </sheetDataSet>
  </externalBook>
</externalLink>
</file>

<file path=xl/externalLinks/externalLink1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1561</v>
          </cell>
        </row>
        <row r="3">
          <cell r="B3">
            <v>569791</v>
          </cell>
        </row>
        <row r="379">
          <cell r="BM379">
            <v>573442</v>
          </cell>
        </row>
      </sheetData>
    </sheetDataSet>
  </externalBook>
</externalLink>
</file>

<file path=xl/externalLinks/externalLink1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1571</v>
          </cell>
        </row>
        <row r="3">
          <cell r="B3">
            <v>573443</v>
          </cell>
        </row>
        <row r="379">
          <cell r="BM379">
            <v>577095</v>
          </cell>
        </row>
      </sheetData>
    </sheetDataSet>
  </externalBook>
</externalLink>
</file>

<file path=xl/externalLinks/externalLink1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1581</v>
          </cell>
        </row>
        <row r="3">
          <cell r="B3">
            <v>577096</v>
          </cell>
        </row>
        <row r="379">
          <cell r="BM379">
            <v>580737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151</v>
          </cell>
        </row>
        <row r="3">
          <cell r="B3">
            <v>54788</v>
          </cell>
        </row>
        <row r="379">
          <cell r="BM379">
            <v>58440</v>
          </cell>
        </row>
      </sheetData>
    </sheetDataSet>
  </externalBook>
</externalLink>
</file>

<file path=xl/externalLinks/externalLink1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1591</v>
          </cell>
        </row>
        <row r="3">
          <cell r="B3">
            <v>580738</v>
          </cell>
        </row>
        <row r="379">
          <cell r="BM379">
            <v>584390</v>
          </cell>
        </row>
      </sheetData>
    </sheetDataSet>
  </externalBook>
</externalLink>
</file>

<file path=xl/externalLinks/externalLink1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1601</v>
          </cell>
        </row>
        <row r="3">
          <cell r="B3">
            <v>584391</v>
          </cell>
        </row>
        <row r="379">
          <cell r="BM379">
            <v>588042</v>
          </cell>
        </row>
      </sheetData>
    </sheetDataSet>
  </externalBook>
</externalLink>
</file>

<file path=xl/externalLinks/externalLink1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1611</v>
          </cell>
        </row>
        <row r="3">
          <cell r="B3">
            <v>588043</v>
          </cell>
        </row>
        <row r="379">
          <cell r="BM379">
            <v>591695</v>
          </cell>
        </row>
      </sheetData>
    </sheetDataSet>
  </externalBook>
</externalLink>
</file>

<file path=xl/externalLinks/externalLink1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1621</v>
          </cell>
        </row>
        <row r="3">
          <cell r="B3">
            <v>591696</v>
          </cell>
        </row>
        <row r="379">
          <cell r="BM379">
            <v>595347</v>
          </cell>
        </row>
      </sheetData>
    </sheetDataSet>
  </externalBook>
</externalLink>
</file>

<file path=xl/externalLinks/externalLink1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1631</v>
          </cell>
        </row>
        <row r="3">
          <cell r="B3">
            <v>595348</v>
          </cell>
        </row>
        <row r="379">
          <cell r="BM379">
            <v>599000</v>
          </cell>
        </row>
      </sheetData>
    </sheetDataSet>
  </externalBook>
</externalLink>
</file>

<file path=xl/externalLinks/externalLink1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1641</v>
          </cell>
        </row>
        <row r="3">
          <cell r="B3">
            <v>599001</v>
          </cell>
        </row>
        <row r="379">
          <cell r="BM379">
            <v>602652</v>
          </cell>
        </row>
      </sheetData>
    </sheetDataSet>
  </externalBook>
</externalLink>
</file>

<file path=xl/externalLinks/externalLink1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1651</v>
          </cell>
        </row>
        <row r="3">
          <cell r="B3">
            <v>602653</v>
          </cell>
        </row>
        <row r="379">
          <cell r="BM379">
            <v>606305</v>
          </cell>
        </row>
      </sheetData>
    </sheetDataSet>
  </externalBook>
</externalLink>
</file>

<file path=xl/externalLinks/externalLink1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1661</v>
          </cell>
        </row>
        <row r="3">
          <cell r="B3">
            <v>606306</v>
          </cell>
        </row>
        <row r="379">
          <cell r="BM379">
            <v>609957</v>
          </cell>
        </row>
      </sheetData>
    </sheetDataSet>
  </externalBook>
</externalLink>
</file>

<file path=xl/externalLinks/externalLink1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1671</v>
          </cell>
        </row>
        <row r="3">
          <cell r="B3">
            <v>609958</v>
          </cell>
        </row>
        <row r="379">
          <cell r="BM379">
            <v>613610</v>
          </cell>
        </row>
      </sheetData>
    </sheetDataSet>
  </externalBook>
</externalLink>
</file>

<file path=xl/externalLinks/externalLink1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1681</v>
          </cell>
        </row>
        <row r="3">
          <cell r="B3">
            <v>613611</v>
          </cell>
        </row>
        <row r="379">
          <cell r="BM379">
            <v>617262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161</v>
          </cell>
        </row>
        <row r="3">
          <cell r="B3">
            <v>58441</v>
          </cell>
        </row>
        <row r="379">
          <cell r="BM379">
            <v>62092</v>
          </cell>
        </row>
      </sheetData>
    </sheetDataSet>
  </externalBook>
</externalLink>
</file>

<file path=xl/externalLinks/externalLink1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1691</v>
          </cell>
        </row>
        <row r="3">
          <cell r="B3">
            <v>617263</v>
          </cell>
        </row>
        <row r="379">
          <cell r="BM379">
            <v>620914</v>
          </cell>
        </row>
      </sheetData>
    </sheetDataSet>
  </externalBook>
</externalLink>
</file>

<file path=xl/externalLinks/externalLink1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1701</v>
          </cell>
        </row>
        <row r="3">
          <cell r="B3">
            <v>620915</v>
          </cell>
        </row>
        <row r="379">
          <cell r="BM379">
            <v>624566</v>
          </cell>
        </row>
      </sheetData>
    </sheetDataSet>
  </externalBook>
</externalLink>
</file>

<file path=xl/externalLinks/externalLink1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1711</v>
          </cell>
        </row>
        <row r="3">
          <cell r="B3">
            <v>624567</v>
          </cell>
        </row>
        <row r="379">
          <cell r="BM379">
            <v>628219</v>
          </cell>
        </row>
      </sheetData>
    </sheetDataSet>
  </externalBook>
</externalLink>
</file>

<file path=xl/externalLinks/externalLink1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1721</v>
          </cell>
        </row>
        <row r="3">
          <cell r="B3">
            <v>628220</v>
          </cell>
        </row>
        <row r="379">
          <cell r="BM379">
            <v>631871</v>
          </cell>
        </row>
      </sheetData>
    </sheetDataSet>
  </externalBook>
</externalLink>
</file>

<file path=xl/externalLinks/externalLink1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1731</v>
          </cell>
        </row>
        <row r="3">
          <cell r="B3">
            <v>631872</v>
          </cell>
        </row>
        <row r="379">
          <cell r="BM379">
            <v>635524</v>
          </cell>
        </row>
      </sheetData>
    </sheetDataSet>
  </externalBook>
</externalLink>
</file>

<file path=xl/externalLinks/externalLink1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1741</v>
          </cell>
        </row>
        <row r="3">
          <cell r="B3">
            <v>635525</v>
          </cell>
        </row>
        <row r="379">
          <cell r="BM379">
            <v>639176</v>
          </cell>
        </row>
      </sheetData>
    </sheetDataSet>
  </externalBook>
</externalLink>
</file>

<file path=xl/externalLinks/externalLink1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1751</v>
          </cell>
        </row>
        <row r="3">
          <cell r="B3">
            <v>639177</v>
          </cell>
        </row>
        <row r="379">
          <cell r="BM379">
            <v>642829</v>
          </cell>
        </row>
      </sheetData>
    </sheetDataSet>
  </externalBook>
</externalLink>
</file>

<file path=xl/externalLinks/externalLink1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1761</v>
          </cell>
        </row>
        <row r="3">
          <cell r="B3">
            <v>642830</v>
          </cell>
        </row>
        <row r="379">
          <cell r="BM379">
            <v>646481</v>
          </cell>
        </row>
      </sheetData>
    </sheetDataSet>
  </externalBook>
</externalLink>
</file>

<file path=xl/externalLinks/externalLink1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1771</v>
          </cell>
        </row>
        <row r="3">
          <cell r="B3">
            <v>646482</v>
          </cell>
        </row>
        <row r="379">
          <cell r="BM379">
            <v>650134</v>
          </cell>
        </row>
      </sheetData>
    </sheetDataSet>
  </externalBook>
</externalLink>
</file>

<file path=xl/externalLinks/externalLink1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1781</v>
          </cell>
        </row>
        <row r="3">
          <cell r="B3">
            <v>650135</v>
          </cell>
        </row>
        <row r="379">
          <cell r="BM379">
            <v>653786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171</v>
          </cell>
        </row>
        <row r="3">
          <cell r="B3">
            <v>62093</v>
          </cell>
        </row>
        <row r="379">
          <cell r="BM379">
            <v>65745</v>
          </cell>
        </row>
      </sheetData>
    </sheetDataSet>
  </externalBook>
</externalLink>
</file>

<file path=xl/externalLinks/externalLink1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1791</v>
          </cell>
        </row>
        <row r="3">
          <cell r="B3">
            <v>653787</v>
          </cell>
        </row>
        <row r="379">
          <cell r="BM379">
            <v>657438</v>
          </cell>
        </row>
      </sheetData>
    </sheetDataSet>
  </externalBook>
</externalLink>
</file>

<file path=xl/externalLinks/externalLink1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1801</v>
          </cell>
        </row>
        <row r="3">
          <cell r="B3">
            <v>657439</v>
          </cell>
        </row>
        <row r="379">
          <cell r="BM379">
            <v>661090</v>
          </cell>
        </row>
      </sheetData>
    </sheetDataSet>
  </externalBook>
</externalLink>
</file>

<file path=xl/externalLinks/externalLink1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1811</v>
          </cell>
        </row>
        <row r="3">
          <cell r="B3">
            <v>661091</v>
          </cell>
        </row>
        <row r="379">
          <cell r="BM379">
            <v>664743</v>
          </cell>
        </row>
      </sheetData>
    </sheetDataSet>
  </externalBook>
</externalLink>
</file>

<file path=xl/externalLinks/externalLink1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1821</v>
          </cell>
        </row>
        <row r="3">
          <cell r="B3">
            <v>664744</v>
          </cell>
        </row>
        <row r="379">
          <cell r="BM379">
            <v>668395</v>
          </cell>
        </row>
      </sheetData>
    </sheetDataSet>
  </externalBook>
</externalLink>
</file>

<file path=xl/externalLinks/externalLink1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1831</v>
          </cell>
        </row>
        <row r="3">
          <cell r="B3">
            <v>668396</v>
          </cell>
        </row>
        <row r="379">
          <cell r="BM379">
            <v>672048</v>
          </cell>
        </row>
      </sheetData>
    </sheetDataSet>
  </externalBook>
</externalLink>
</file>

<file path=xl/externalLinks/externalLink1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1841</v>
          </cell>
        </row>
        <row r="3">
          <cell r="B3">
            <v>672049</v>
          </cell>
        </row>
        <row r="379">
          <cell r="BM379">
            <v>675700</v>
          </cell>
        </row>
      </sheetData>
    </sheetDataSet>
  </externalBook>
</externalLink>
</file>

<file path=xl/externalLinks/externalLink1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1851</v>
          </cell>
        </row>
        <row r="3">
          <cell r="B3">
            <v>675701</v>
          </cell>
        </row>
        <row r="379">
          <cell r="BM379">
            <v>679353</v>
          </cell>
        </row>
      </sheetData>
    </sheetDataSet>
  </externalBook>
</externalLink>
</file>

<file path=xl/externalLinks/externalLink1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1861</v>
          </cell>
        </row>
        <row r="3">
          <cell r="B3">
            <v>679354</v>
          </cell>
        </row>
        <row r="379">
          <cell r="BM379">
            <v>683005</v>
          </cell>
        </row>
      </sheetData>
    </sheetDataSet>
  </externalBook>
</externalLink>
</file>

<file path=xl/externalLinks/externalLink1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1871</v>
          </cell>
        </row>
        <row r="3">
          <cell r="B3">
            <v>683006</v>
          </cell>
        </row>
        <row r="379">
          <cell r="BM379">
            <v>686658</v>
          </cell>
        </row>
      </sheetData>
    </sheetDataSet>
  </externalBook>
</externalLink>
</file>

<file path=xl/externalLinks/externalLink1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1881</v>
          </cell>
        </row>
        <row r="3">
          <cell r="B3">
            <v>686659</v>
          </cell>
        </row>
        <row r="379">
          <cell r="BM379">
            <v>690310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181</v>
          </cell>
        </row>
        <row r="3">
          <cell r="B3">
            <v>65746</v>
          </cell>
        </row>
        <row r="379">
          <cell r="BM379">
            <v>69397</v>
          </cell>
        </row>
      </sheetData>
    </sheetDataSet>
  </externalBook>
</externalLink>
</file>

<file path=xl/externalLinks/externalLink1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1891</v>
          </cell>
        </row>
        <row r="3">
          <cell r="B3">
            <v>690311</v>
          </cell>
        </row>
        <row r="379">
          <cell r="BM379">
            <v>693962</v>
          </cell>
        </row>
      </sheetData>
    </sheetDataSet>
  </externalBook>
</externalLink>
</file>

<file path=xl/externalLinks/externalLink1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1901</v>
          </cell>
        </row>
        <row r="3">
          <cell r="B3">
            <v>693963</v>
          </cell>
        </row>
        <row r="379">
          <cell r="BM379">
            <v>697614</v>
          </cell>
        </row>
      </sheetData>
    </sheetDataSet>
  </externalBook>
</externalLink>
</file>

<file path=xl/externalLinks/externalLink1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1911</v>
          </cell>
        </row>
        <row r="3">
          <cell r="B3">
            <v>697615</v>
          </cell>
        </row>
        <row r="379">
          <cell r="BM379">
            <v>701267</v>
          </cell>
        </row>
      </sheetData>
    </sheetDataSet>
  </externalBook>
</externalLink>
</file>

<file path=xl/externalLinks/externalLink1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1921</v>
          </cell>
        </row>
        <row r="3">
          <cell r="B3">
            <v>701268</v>
          </cell>
        </row>
        <row r="379">
          <cell r="BM379">
            <v>704919</v>
          </cell>
        </row>
      </sheetData>
    </sheetDataSet>
  </externalBook>
</externalLink>
</file>

<file path=xl/externalLinks/externalLink1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1931</v>
          </cell>
        </row>
        <row r="3">
          <cell r="B3">
            <v>704920</v>
          </cell>
        </row>
        <row r="379">
          <cell r="BM379">
            <v>708572</v>
          </cell>
        </row>
      </sheetData>
    </sheetDataSet>
  </externalBook>
</externalLink>
</file>

<file path=xl/externalLinks/externalLink1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1941</v>
          </cell>
        </row>
        <row r="3">
          <cell r="B3">
            <v>708573</v>
          </cell>
        </row>
        <row r="379">
          <cell r="BM379">
            <v>712224</v>
          </cell>
        </row>
      </sheetData>
    </sheetDataSet>
  </externalBook>
</externalLink>
</file>

<file path=xl/externalLinks/externalLink1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1951</v>
          </cell>
        </row>
        <row r="3">
          <cell r="B3">
            <v>712225</v>
          </cell>
        </row>
        <row r="379">
          <cell r="BM379">
            <v>715877</v>
          </cell>
        </row>
      </sheetData>
    </sheetDataSet>
  </externalBook>
</externalLink>
</file>

<file path=xl/externalLinks/externalLink1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1961</v>
          </cell>
        </row>
        <row r="3">
          <cell r="B3">
            <v>715878</v>
          </cell>
        </row>
        <row r="379">
          <cell r="BM379">
            <v>719529</v>
          </cell>
        </row>
      </sheetData>
    </sheetDataSet>
  </externalBook>
</externalLink>
</file>

<file path=xl/externalLinks/externalLink1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1971</v>
          </cell>
        </row>
        <row r="3">
          <cell r="B3">
            <v>719530</v>
          </cell>
        </row>
        <row r="379">
          <cell r="BM379">
            <v>723182</v>
          </cell>
        </row>
      </sheetData>
    </sheetDataSet>
  </externalBook>
</externalLink>
</file>

<file path=xl/externalLinks/externalLink1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1981</v>
          </cell>
        </row>
        <row r="3">
          <cell r="B3">
            <v>723183</v>
          </cell>
        </row>
        <row r="379">
          <cell r="BM379">
            <v>726834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11</v>
          </cell>
        </row>
        <row r="3">
          <cell r="B3">
            <v>3653</v>
          </cell>
        </row>
        <row r="379">
          <cell r="BM379">
            <v>7305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191</v>
          </cell>
        </row>
        <row r="3">
          <cell r="B3">
            <v>69398</v>
          </cell>
        </row>
        <row r="379">
          <cell r="BM379">
            <v>73050</v>
          </cell>
        </row>
      </sheetData>
    </sheetDataSet>
  </externalBook>
</externalLink>
</file>

<file path=xl/externalLinks/externalLink2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1991</v>
          </cell>
        </row>
        <row r="3">
          <cell r="B3">
            <v>726835</v>
          </cell>
        </row>
        <row r="379">
          <cell r="BM379">
            <v>730487</v>
          </cell>
        </row>
      </sheetData>
    </sheetDataSet>
  </externalBook>
</externalLink>
</file>

<file path=xl/externalLinks/externalLink2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2001</v>
          </cell>
        </row>
        <row r="3">
          <cell r="B3">
            <v>730488</v>
          </cell>
        </row>
        <row r="379">
          <cell r="BM379">
            <v>734139</v>
          </cell>
        </row>
      </sheetData>
    </sheetDataSet>
  </externalBook>
</externalLink>
</file>

<file path=xl/externalLinks/externalLink2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2011</v>
          </cell>
        </row>
        <row r="3">
          <cell r="B3">
            <v>734140</v>
          </cell>
        </row>
        <row r="379">
          <cell r="BM379">
            <v>737792</v>
          </cell>
        </row>
      </sheetData>
    </sheetDataSet>
  </externalBook>
</externalLink>
</file>

<file path=xl/externalLinks/externalLink2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2021</v>
          </cell>
        </row>
        <row r="3">
          <cell r="B3">
            <v>737793</v>
          </cell>
        </row>
        <row r="379">
          <cell r="BM379">
            <v>741444</v>
          </cell>
        </row>
      </sheetData>
    </sheetDataSet>
  </externalBook>
</externalLink>
</file>

<file path=xl/externalLinks/externalLink2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2031</v>
          </cell>
        </row>
        <row r="3">
          <cell r="B3">
            <v>741445</v>
          </cell>
        </row>
        <row r="379">
          <cell r="BM379">
            <v>745097</v>
          </cell>
        </row>
      </sheetData>
    </sheetDataSet>
  </externalBook>
</externalLink>
</file>

<file path=xl/externalLinks/externalLink2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2041</v>
          </cell>
        </row>
        <row r="3">
          <cell r="B3">
            <v>745098</v>
          </cell>
        </row>
        <row r="379">
          <cell r="BM379">
            <v>748749</v>
          </cell>
        </row>
      </sheetData>
    </sheetDataSet>
  </externalBook>
</externalLink>
</file>

<file path=xl/externalLinks/externalLink2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2051</v>
          </cell>
        </row>
        <row r="3">
          <cell r="B3">
            <v>748750</v>
          </cell>
        </row>
        <row r="379">
          <cell r="BM379">
            <v>752402</v>
          </cell>
        </row>
      </sheetData>
    </sheetDataSet>
  </externalBook>
</externalLink>
</file>

<file path=xl/externalLinks/externalLink2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2061</v>
          </cell>
        </row>
        <row r="3">
          <cell r="B3">
            <v>752403</v>
          </cell>
        </row>
        <row r="379">
          <cell r="BM379">
            <v>756054</v>
          </cell>
        </row>
      </sheetData>
    </sheetDataSet>
  </externalBook>
</externalLink>
</file>

<file path=xl/externalLinks/externalLink2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2071</v>
          </cell>
        </row>
        <row r="3">
          <cell r="B3">
            <v>756055</v>
          </cell>
        </row>
        <row r="379">
          <cell r="BM379">
            <v>759707</v>
          </cell>
        </row>
      </sheetData>
    </sheetDataSet>
  </externalBook>
</externalLink>
</file>

<file path=xl/externalLinks/externalLink2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2081</v>
          </cell>
        </row>
        <row r="3">
          <cell r="B3">
            <v>759708</v>
          </cell>
        </row>
        <row r="379">
          <cell r="BM379">
            <v>763359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201</v>
          </cell>
        </row>
        <row r="3">
          <cell r="B3">
            <v>73051</v>
          </cell>
        </row>
        <row r="379">
          <cell r="BM379">
            <v>76702</v>
          </cell>
        </row>
      </sheetData>
    </sheetDataSet>
  </externalBook>
</externalLink>
</file>

<file path=xl/externalLinks/externalLink2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2091</v>
          </cell>
        </row>
        <row r="3">
          <cell r="B3">
            <v>763360</v>
          </cell>
        </row>
        <row r="379">
          <cell r="BM379">
            <v>767011</v>
          </cell>
        </row>
      </sheetData>
    </sheetDataSet>
  </externalBook>
</externalLink>
</file>

<file path=xl/externalLinks/externalLink2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2101</v>
          </cell>
        </row>
        <row r="3">
          <cell r="B3">
            <v>767012</v>
          </cell>
        </row>
        <row r="379">
          <cell r="BM379">
            <v>770663</v>
          </cell>
        </row>
      </sheetData>
    </sheetDataSet>
  </externalBook>
</externalLink>
</file>

<file path=xl/externalLinks/externalLink2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2111</v>
          </cell>
        </row>
        <row r="3">
          <cell r="B3">
            <v>770664</v>
          </cell>
        </row>
        <row r="379">
          <cell r="BM379">
            <v>774316</v>
          </cell>
        </row>
      </sheetData>
    </sheetDataSet>
  </externalBook>
</externalLink>
</file>

<file path=xl/externalLinks/externalLink2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2121</v>
          </cell>
        </row>
        <row r="3">
          <cell r="B3">
            <v>774317</v>
          </cell>
        </row>
        <row r="379">
          <cell r="BM379">
            <v>777968</v>
          </cell>
        </row>
      </sheetData>
    </sheetDataSet>
  </externalBook>
</externalLink>
</file>

<file path=xl/externalLinks/externalLink2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2131</v>
          </cell>
        </row>
        <row r="3">
          <cell r="B3">
            <v>777969</v>
          </cell>
        </row>
        <row r="379">
          <cell r="BM379">
            <v>781621</v>
          </cell>
        </row>
      </sheetData>
    </sheetDataSet>
  </externalBook>
</externalLink>
</file>

<file path=xl/externalLinks/externalLink2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2141</v>
          </cell>
        </row>
        <row r="3">
          <cell r="B3">
            <v>781622</v>
          </cell>
        </row>
        <row r="379">
          <cell r="BM379">
            <v>785273</v>
          </cell>
        </row>
      </sheetData>
    </sheetDataSet>
  </externalBook>
</externalLink>
</file>

<file path=xl/externalLinks/externalLink2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2151</v>
          </cell>
        </row>
        <row r="3">
          <cell r="B3">
            <v>785274</v>
          </cell>
        </row>
        <row r="379">
          <cell r="BM379">
            <v>788926</v>
          </cell>
        </row>
      </sheetData>
    </sheetDataSet>
  </externalBook>
</externalLink>
</file>

<file path=xl/externalLinks/externalLink2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2161</v>
          </cell>
        </row>
        <row r="3">
          <cell r="B3">
            <v>788927</v>
          </cell>
        </row>
        <row r="379">
          <cell r="BM379">
            <v>792578</v>
          </cell>
        </row>
      </sheetData>
    </sheetDataSet>
  </externalBook>
</externalLink>
</file>

<file path=xl/externalLinks/externalLink2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2171</v>
          </cell>
        </row>
        <row r="3">
          <cell r="B3">
            <v>792579</v>
          </cell>
        </row>
        <row r="379">
          <cell r="BM379">
            <v>796231</v>
          </cell>
        </row>
      </sheetData>
    </sheetDataSet>
  </externalBook>
</externalLink>
</file>

<file path=xl/externalLinks/externalLink2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2181</v>
          </cell>
        </row>
        <row r="3">
          <cell r="B3">
            <v>796232</v>
          </cell>
        </row>
        <row r="379">
          <cell r="BM379">
            <v>799883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211</v>
          </cell>
        </row>
        <row r="3">
          <cell r="B3">
            <v>76703</v>
          </cell>
        </row>
        <row r="379">
          <cell r="BM379">
            <v>80355</v>
          </cell>
        </row>
      </sheetData>
    </sheetDataSet>
  </externalBook>
</externalLink>
</file>

<file path=xl/externalLinks/externalLink2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2191</v>
          </cell>
        </row>
        <row r="3">
          <cell r="B3">
            <v>799884</v>
          </cell>
        </row>
        <row r="379">
          <cell r="BM379">
            <v>803535</v>
          </cell>
        </row>
      </sheetData>
    </sheetDataSet>
  </externalBook>
</externalLink>
</file>

<file path=xl/externalLinks/externalLink2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2201</v>
          </cell>
        </row>
        <row r="3">
          <cell r="B3">
            <v>803536</v>
          </cell>
        </row>
        <row r="379">
          <cell r="BM379">
            <v>807187</v>
          </cell>
        </row>
      </sheetData>
    </sheetDataSet>
  </externalBook>
</externalLink>
</file>

<file path=xl/externalLinks/externalLink2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2211</v>
          </cell>
        </row>
        <row r="3">
          <cell r="B3">
            <v>807188</v>
          </cell>
        </row>
        <row r="379">
          <cell r="BM379">
            <v>810840</v>
          </cell>
        </row>
      </sheetData>
    </sheetDataSet>
  </externalBook>
</externalLink>
</file>

<file path=xl/externalLinks/externalLink2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2221</v>
          </cell>
        </row>
        <row r="3">
          <cell r="B3">
            <v>810841</v>
          </cell>
        </row>
        <row r="379">
          <cell r="BM379">
            <v>814492</v>
          </cell>
        </row>
      </sheetData>
    </sheetDataSet>
  </externalBook>
</externalLink>
</file>

<file path=xl/externalLinks/externalLink2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2231</v>
          </cell>
        </row>
        <row r="3">
          <cell r="B3">
            <v>814493</v>
          </cell>
        </row>
        <row r="379">
          <cell r="BM379">
            <v>818145</v>
          </cell>
        </row>
      </sheetData>
    </sheetDataSet>
  </externalBook>
</externalLink>
</file>

<file path=xl/externalLinks/externalLink2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2241</v>
          </cell>
        </row>
        <row r="3">
          <cell r="B3">
            <v>818146</v>
          </cell>
        </row>
        <row r="379">
          <cell r="BM379">
            <v>821797</v>
          </cell>
        </row>
      </sheetData>
    </sheetDataSet>
  </externalBook>
</externalLink>
</file>

<file path=xl/externalLinks/externalLink2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2251</v>
          </cell>
        </row>
        <row r="3">
          <cell r="B3">
            <v>821798</v>
          </cell>
        </row>
        <row r="379">
          <cell r="BM379">
            <v>825450</v>
          </cell>
        </row>
      </sheetData>
    </sheetDataSet>
  </externalBook>
</externalLink>
</file>

<file path=xl/externalLinks/externalLink2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2261</v>
          </cell>
        </row>
        <row r="3">
          <cell r="B3">
            <v>825451</v>
          </cell>
        </row>
        <row r="379">
          <cell r="BM379">
            <v>829102</v>
          </cell>
        </row>
      </sheetData>
    </sheetDataSet>
  </externalBook>
</externalLink>
</file>

<file path=xl/externalLinks/externalLink2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2271</v>
          </cell>
        </row>
        <row r="3">
          <cell r="B3">
            <v>829103</v>
          </cell>
        </row>
        <row r="379">
          <cell r="BM379">
            <v>832755</v>
          </cell>
        </row>
      </sheetData>
    </sheetDataSet>
  </externalBook>
</externalLink>
</file>

<file path=xl/externalLinks/externalLink2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2281</v>
          </cell>
        </row>
        <row r="3">
          <cell r="B3">
            <v>832756</v>
          </cell>
        </row>
        <row r="379">
          <cell r="BM379">
            <v>836407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221</v>
          </cell>
        </row>
        <row r="3">
          <cell r="B3">
            <v>80356</v>
          </cell>
        </row>
        <row r="379">
          <cell r="BM379">
            <v>84007</v>
          </cell>
        </row>
      </sheetData>
    </sheetDataSet>
  </externalBook>
</externalLink>
</file>

<file path=xl/externalLinks/externalLink2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2291</v>
          </cell>
        </row>
        <row r="3">
          <cell r="B3">
            <v>836408</v>
          </cell>
        </row>
        <row r="379">
          <cell r="BM379">
            <v>840059</v>
          </cell>
        </row>
      </sheetData>
    </sheetDataSet>
  </externalBook>
</externalLink>
</file>

<file path=xl/externalLinks/externalLink2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2301</v>
          </cell>
        </row>
        <row r="3">
          <cell r="B3">
            <v>840060</v>
          </cell>
        </row>
        <row r="379">
          <cell r="BM379">
            <v>843711</v>
          </cell>
        </row>
      </sheetData>
    </sheetDataSet>
  </externalBook>
</externalLink>
</file>

<file path=xl/externalLinks/externalLink2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2311</v>
          </cell>
        </row>
        <row r="3">
          <cell r="B3">
            <v>843712</v>
          </cell>
        </row>
        <row r="379">
          <cell r="BM379">
            <v>847364</v>
          </cell>
        </row>
      </sheetData>
    </sheetDataSet>
  </externalBook>
</externalLink>
</file>

<file path=xl/externalLinks/externalLink2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2321</v>
          </cell>
        </row>
        <row r="3">
          <cell r="B3">
            <v>847365</v>
          </cell>
        </row>
        <row r="379">
          <cell r="BM379">
            <v>851016</v>
          </cell>
        </row>
      </sheetData>
    </sheetDataSet>
  </externalBook>
</externalLink>
</file>

<file path=xl/externalLinks/externalLink2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2331</v>
          </cell>
        </row>
        <row r="3">
          <cell r="B3">
            <v>851017</v>
          </cell>
        </row>
        <row r="379">
          <cell r="BM379">
            <v>854669</v>
          </cell>
        </row>
      </sheetData>
    </sheetDataSet>
  </externalBook>
</externalLink>
</file>

<file path=xl/externalLinks/externalLink2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2341</v>
          </cell>
        </row>
        <row r="3">
          <cell r="B3">
            <v>854670</v>
          </cell>
        </row>
        <row r="379">
          <cell r="BM379">
            <v>858321</v>
          </cell>
        </row>
      </sheetData>
    </sheetDataSet>
  </externalBook>
</externalLink>
</file>

<file path=xl/externalLinks/externalLink2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2351</v>
          </cell>
        </row>
        <row r="3">
          <cell r="B3">
            <v>858322</v>
          </cell>
        </row>
        <row r="379">
          <cell r="BM379">
            <v>861974</v>
          </cell>
        </row>
      </sheetData>
    </sheetDataSet>
  </externalBook>
</externalLink>
</file>

<file path=xl/externalLinks/externalLink2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2361</v>
          </cell>
        </row>
        <row r="3">
          <cell r="B3">
            <v>861975</v>
          </cell>
        </row>
        <row r="379">
          <cell r="BM379">
            <v>865626</v>
          </cell>
        </row>
      </sheetData>
    </sheetDataSet>
  </externalBook>
</externalLink>
</file>

<file path=xl/externalLinks/externalLink2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2371</v>
          </cell>
        </row>
        <row r="3">
          <cell r="B3">
            <v>865627</v>
          </cell>
        </row>
        <row r="379">
          <cell r="BM379">
            <v>869279</v>
          </cell>
        </row>
      </sheetData>
    </sheetDataSet>
  </externalBook>
</externalLink>
</file>

<file path=xl/externalLinks/externalLink2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2381</v>
          </cell>
        </row>
        <row r="3">
          <cell r="B3">
            <v>869280</v>
          </cell>
        </row>
        <row r="379">
          <cell r="BM379">
            <v>872931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231</v>
          </cell>
        </row>
        <row r="3">
          <cell r="B3">
            <v>84008</v>
          </cell>
        </row>
        <row r="379">
          <cell r="BM379">
            <v>87660</v>
          </cell>
        </row>
      </sheetData>
    </sheetDataSet>
  </externalBook>
</externalLink>
</file>

<file path=xl/externalLinks/externalLink2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2391</v>
          </cell>
        </row>
        <row r="3">
          <cell r="B3">
            <v>872932</v>
          </cell>
        </row>
        <row r="379">
          <cell r="BM379">
            <v>876584</v>
          </cell>
        </row>
      </sheetData>
    </sheetDataSet>
  </externalBook>
</externalLink>
</file>

<file path=xl/externalLinks/externalLink2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2401</v>
          </cell>
        </row>
        <row r="3">
          <cell r="B3">
            <v>876585</v>
          </cell>
        </row>
        <row r="379">
          <cell r="BM379">
            <v>880236</v>
          </cell>
        </row>
      </sheetData>
    </sheetDataSet>
  </externalBook>
</externalLink>
</file>

<file path=xl/externalLinks/externalLink2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2411</v>
          </cell>
        </row>
        <row r="3">
          <cell r="B3">
            <v>880237</v>
          </cell>
        </row>
        <row r="379">
          <cell r="BM379">
            <v>883889</v>
          </cell>
        </row>
      </sheetData>
    </sheetDataSet>
  </externalBook>
</externalLink>
</file>

<file path=xl/externalLinks/externalLink2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2421</v>
          </cell>
        </row>
        <row r="3">
          <cell r="B3">
            <v>883890</v>
          </cell>
        </row>
        <row r="379">
          <cell r="BM379">
            <v>887541</v>
          </cell>
        </row>
      </sheetData>
    </sheetDataSet>
  </externalBook>
</externalLink>
</file>

<file path=xl/externalLinks/externalLink2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2431</v>
          </cell>
        </row>
        <row r="3">
          <cell r="B3">
            <v>887542</v>
          </cell>
        </row>
        <row r="379">
          <cell r="BM379">
            <v>891194</v>
          </cell>
        </row>
      </sheetData>
    </sheetDataSet>
  </externalBook>
</externalLink>
</file>

<file path=xl/externalLinks/externalLink2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2441</v>
          </cell>
        </row>
        <row r="3">
          <cell r="B3">
            <v>891195</v>
          </cell>
        </row>
        <row r="379">
          <cell r="BM379">
            <v>894846</v>
          </cell>
        </row>
      </sheetData>
    </sheetDataSet>
  </externalBook>
</externalLink>
</file>

<file path=xl/externalLinks/externalLink2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2451</v>
          </cell>
        </row>
        <row r="3">
          <cell r="B3">
            <v>894847</v>
          </cell>
        </row>
        <row r="379">
          <cell r="BM379">
            <v>898499</v>
          </cell>
        </row>
      </sheetData>
    </sheetDataSet>
  </externalBook>
</externalLink>
</file>

<file path=xl/externalLinks/externalLink2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2461</v>
          </cell>
        </row>
        <row r="3">
          <cell r="B3">
            <v>898500</v>
          </cell>
        </row>
        <row r="379">
          <cell r="BM379">
            <v>902151</v>
          </cell>
        </row>
      </sheetData>
    </sheetDataSet>
  </externalBook>
</externalLink>
</file>

<file path=xl/externalLinks/externalLink2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2471</v>
          </cell>
        </row>
        <row r="3">
          <cell r="B3">
            <v>902152</v>
          </cell>
        </row>
        <row r="379">
          <cell r="BM379">
            <v>905804</v>
          </cell>
        </row>
      </sheetData>
    </sheetDataSet>
  </externalBook>
</externalLink>
</file>

<file path=xl/externalLinks/externalLink2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2481</v>
          </cell>
        </row>
        <row r="3">
          <cell r="B3">
            <v>905805</v>
          </cell>
        </row>
        <row r="379">
          <cell r="BM379">
            <v>909456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241</v>
          </cell>
        </row>
        <row r="3">
          <cell r="B3">
            <v>87661</v>
          </cell>
        </row>
        <row r="379">
          <cell r="BM379">
            <v>91312</v>
          </cell>
        </row>
      </sheetData>
    </sheetDataSet>
  </externalBook>
</externalLink>
</file>

<file path=xl/externalLinks/externalLink2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2491</v>
          </cell>
        </row>
        <row r="3">
          <cell r="B3">
            <v>909457</v>
          </cell>
        </row>
        <row r="379">
          <cell r="BM379">
            <v>913108</v>
          </cell>
        </row>
      </sheetData>
    </sheetDataSet>
  </externalBook>
</externalLink>
</file>

<file path=xl/externalLinks/externalLink2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2501</v>
          </cell>
        </row>
        <row r="3">
          <cell r="B3">
            <v>913109</v>
          </cell>
        </row>
        <row r="379">
          <cell r="BM379">
            <v>916760</v>
          </cell>
        </row>
      </sheetData>
    </sheetDataSet>
  </externalBook>
</externalLink>
</file>

<file path=xl/externalLinks/externalLink2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2511</v>
          </cell>
        </row>
        <row r="3">
          <cell r="B3">
            <v>916761</v>
          </cell>
        </row>
        <row r="379">
          <cell r="BM379">
            <v>920413</v>
          </cell>
        </row>
      </sheetData>
    </sheetDataSet>
  </externalBook>
</externalLink>
</file>

<file path=xl/externalLinks/externalLink2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2521</v>
          </cell>
        </row>
        <row r="3">
          <cell r="B3">
            <v>920414</v>
          </cell>
        </row>
        <row r="379">
          <cell r="BM379">
            <v>924065</v>
          </cell>
        </row>
      </sheetData>
    </sheetDataSet>
  </externalBook>
</externalLink>
</file>

<file path=xl/externalLinks/externalLink2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2531</v>
          </cell>
        </row>
        <row r="3">
          <cell r="B3">
            <v>924066</v>
          </cell>
        </row>
        <row r="379">
          <cell r="BM379">
            <v>927718</v>
          </cell>
        </row>
      </sheetData>
    </sheetDataSet>
  </externalBook>
</externalLink>
</file>

<file path=xl/externalLinks/externalLink2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2541</v>
          </cell>
        </row>
        <row r="3">
          <cell r="B3">
            <v>927719</v>
          </cell>
        </row>
        <row r="379">
          <cell r="BM379">
            <v>931370</v>
          </cell>
        </row>
      </sheetData>
    </sheetDataSet>
  </externalBook>
</externalLink>
</file>

<file path=xl/externalLinks/externalLink2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2551</v>
          </cell>
        </row>
        <row r="3">
          <cell r="B3">
            <v>931371</v>
          </cell>
        </row>
        <row r="379">
          <cell r="BM379">
            <v>935023</v>
          </cell>
        </row>
      </sheetData>
    </sheetDataSet>
  </externalBook>
</externalLink>
</file>

<file path=xl/externalLinks/externalLink2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2561</v>
          </cell>
        </row>
        <row r="3">
          <cell r="B3">
            <v>935024</v>
          </cell>
        </row>
        <row r="379">
          <cell r="BM379">
            <v>938675</v>
          </cell>
        </row>
      </sheetData>
    </sheetDataSet>
  </externalBook>
</externalLink>
</file>

<file path=xl/externalLinks/externalLink2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2571</v>
          </cell>
        </row>
        <row r="3">
          <cell r="B3">
            <v>938676</v>
          </cell>
        </row>
        <row r="379">
          <cell r="BM379">
            <v>942328</v>
          </cell>
        </row>
      </sheetData>
    </sheetDataSet>
  </externalBook>
</externalLink>
</file>

<file path=xl/externalLinks/externalLink2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2581</v>
          </cell>
        </row>
        <row r="3">
          <cell r="B3">
            <v>942329</v>
          </cell>
        </row>
        <row r="379">
          <cell r="BM379">
            <v>945980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251</v>
          </cell>
        </row>
        <row r="3">
          <cell r="B3">
            <v>91313</v>
          </cell>
        </row>
        <row r="379">
          <cell r="BM379">
            <v>94965</v>
          </cell>
        </row>
      </sheetData>
    </sheetDataSet>
  </externalBook>
</externalLink>
</file>

<file path=xl/externalLinks/externalLink2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2591</v>
          </cell>
        </row>
        <row r="3">
          <cell r="B3">
            <v>945981</v>
          </cell>
        </row>
        <row r="379">
          <cell r="BM379">
            <v>949632</v>
          </cell>
        </row>
      </sheetData>
    </sheetDataSet>
  </externalBook>
</externalLink>
</file>

<file path=xl/externalLinks/externalLink2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2601</v>
          </cell>
        </row>
        <row r="3">
          <cell r="B3">
            <v>949633</v>
          </cell>
        </row>
        <row r="379">
          <cell r="BM379">
            <v>953284</v>
          </cell>
        </row>
      </sheetData>
    </sheetDataSet>
  </externalBook>
</externalLink>
</file>

<file path=xl/externalLinks/externalLink2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2611</v>
          </cell>
        </row>
        <row r="3">
          <cell r="B3">
            <v>953285</v>
          </cell>
        </row>
        <row r="379">
          <cell r="BM379">
            <v>956937</v>
          </cell>
        </row>
      </sheetData>
    </sheetDataSet>
  </externalBook>
</externalLink>
</file>

<file path=xl/externalLinks/externalLink2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2621</v>
          </cell>
        </row>
        <row r="3">
          <cell r="B3">
            <v>956938</v>
          </cell>
        </row>
        <row r="379">
          <cell r="BM379">
            <v>960589</v>
          </cell>
        </row>
      </sheetData>
    </sheetDataSet>
  </externalBook>
</externalLink>
</file>

<file path=xl/externalLinks/externalLink2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2631</v>
          </cell>
        </row>
        <row r="3">
          <cell r="B3">
            <v>960590</v>
          </cell>
        </row>
        <row r="379">
          <cell r="BM379">
            <v>964242</v>
          </cell>
        </row>
      </sheetData>
    </sheetDataSet>
  </externalBook>
</externalLink>
</file>

<file path=xl/externalLinks/externalLink2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2641</v>
          </cell>
        </row>
        <row r="3">
          <cell r="B3">
            <v>964243</v>
          </cell>
        </row>
        <row r="379">
          <cell r="BM379">
            <v>967894</v>
          </cell>
        </row>
      </sheetData>
    </sheetDataSet>
  </externalBook>
</externalLink>
</file>

<file path=xl/externalLinks/externalLink2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2651</v>
          </cell>
        </row>
        <row r="3">
          <cell r="B3">
            <v>967895</v>
          </cell>
        </row>
        <row r="379">
          <cell r="BM379">
            <v>971547</v>
          </cell>
        </row>
      </sheetData>
    </sheetDataSet>
  </externalBook>
</externalLink>
</file>

<file path=xl/externalLinks/externalLink2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2661</v>
          </cell>
        </row>
        <row r="3">
          <cell r="B3">
            <v>971548</v>
          </cell>
        </row>
        <row r="379">
          <cell r="BM379">
            <v>975199</v>
          </cell>
        </row>
      </sheetData>
    </sheetDataSet>
  </externalBook>
</externalLink>
</file>

<file path=xl/externalLinks/externalLink2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2671</v>
          </cell>
        </row>
        <row r="3">
          <cell r="B3">
            <v>975200</v>
          </cell>
        </row>
        <row r="379">
          <cell r="BM379">
            <v>978852</v>
          </cell>
        </row>
      </sheetData>
    </sheetDataSet>
  </externalBook>
</externalLink>
</file>

<file path=xl/externalLinks/externalLink2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2681</v>
          </cell>
        </row>
        <row r="3">
          <cell r="B3">
            <v>978853</v>
          </cell>
        </row>
        <row r="379">
          <cell r="BM379">
            <v>982504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261</v>
          </cell>
        </row>
        <row r="3">
          <cell r="B3">
            <v>94966</v>
          </cell>
        </row>
        <row r="379">
          <cell r="BM379">
            <v>98617</v>
          </cell>
        </row>
      </sheetData>
    </sheetDataSet>
  </externalBook>
</externalLink>
</file>

<file path=xl/externalLinks/externalLink2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2691</v>
          </cell>
        </row>
        <row r="3">
          <cell r="B3">
            <v>982505</v>
          </cell>
        </row>
        <row r="379">
          <cell r="BM379">
            <v>986156</v>
          </cell>
        </row>
      </sheetData>
    </sheetDataSet>
  </externalBook>
</externalLink>
</file>

<file path=xl/externalLinks/externalLink2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2701</v>
          </cell>
        </row>
        <row r="3">
          <cell r="B3">
            <v>986157</v>
          </cell>
        </row>
        <row r="379">
          <cell r="BM379">
            <v>989808</v>
          </cell>
        </row>
      </sheetData>
    </sheetDataSet>
  </externalBook>
</externalLink>
</file>

<file path=xl/externalLinks/externalLink2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2711</v>
          </cell>
        </row>
        <row r="3">
          <cell r="B3">
            <v>989809</v>
          </cell>
        </row>
        <row r="379">
          <cell r="BM379">
            <v>993461</v>
          </cell>
        </row>
      </sheetData>
    </sheetDataSet>
  </externalBook>
</externalLink>
</file>

<file path=xl/externalLinks/externalLink2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2721</v>
          </cell>
        </row>
        <row r="3">
          <cell r="B3">
            <v>993462</v>
          </cell>
        </row>
        <row r="379">
          <cell r="BM379">
            <v>997113</v>
          </cell>
        </row>
      </sheetData>
    </sheetDataSet>
  </externalBook>
</externalLink>
</file>

<file path=xl/externalLinks/externalLink2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2731</v>
          </cell>
        </row>
        <row r="3">
          <cell r="B3">
            <v>997114</v>
          </cell>
        </row>
        <row r="379">
          <cell r="BM379">
            <v>1000766</v>
          </cell>
        </row>
      </sheetData>
    </sheetDataSet>
  </externalBook>
</externalLink>
</file>

<file path=xl/externalLinks/externalLink2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2741</v>
          </cell>
        </row>
        <row r="3">
          <cell r="B3">
            <v>1000767</v>
          </cell>
        </row>
        <row r="379">
          <cell r="BM379">
            <v>1004418</v>
          </cell>
        </row>
      </sheetData>
    </sheetDataSet>
  </externalBook>
</externalLink>
</file>

<file path=xl/externalLinks/externalLink2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2751</v>
          </cell>
        </row>
        <row r="3">
          <cell r="B3">
            <v>1004419</v>
          </cell>
        </row>
        <row r="379">
          <cell r="BM379">
            <v>1008071</v>
          </cell>
        </row>
      </sheetData>
    </sheetDataSet>
  </externalBook>
</externalLink>
</file>

<file path=xl/externalLinks/externalLink2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2761</v>
          </cell>
        </row>
        <row r="3">
          <cell r="B3">
            <v>1008072</v>
          </cell>
        </row>
        <row r="379">
          <cell r="BM379">
            <v>1011723</v>
          </cell>
        </row>
      </sheetData>
    </sheetDataSet>
  </externalBook>
</externalLink>
</file>

<file path=xl/externalLinks/externalLink2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2771</v>
          </cell>
        </row>
        <row r="3">
          <cell r="B3">
            <v>1011724</v>
          </cell>
        </row>
        <row r="379">
          <cell r="BM379">
            <v>1015376</v>
          </cell>
        </row>
      </sheetData>
    </sheetDataSet>
  </externalBook>
</externalLink>
</file>

<file path=xl/externalLinks/externalLink2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2781</v>
          </cell>
        </row>
        <row r="3">
          <cell r="B3">
            <v>1015377</v>
          </cell>
        </row>
        <row r="379">
          <cell r="BM379">
            <v>1019028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271</v>
          </cell>
        </row>
        <row r="3">
          <cell r="B3">
            <v>98618</v>
          </cell>
        </row>
        <row r="379">
          <cell r="BM379">
            <v>102270</v>
          </cell>
        </row>
      </sheetData>
    </sheetDataSet>
  </externalBook>
</externalLink>
</file>

<file path=xl/externalLinks/externalLink2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2791</v>
          </cell>
        </row>
        <row r="3">
          <cell r="B3">
            <v>1019029</v>
          </cell>
        </row>
        <row r="379">
          <cell r="BM379">
            <v>1022681</v>
          </cell>
        </row>
      </sheetData>
    </sheetDataSet>
  </externalBook>
</externalLink>
</file>

<file path=xl/externalLinks/externalLink2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2801</v>
          </cell>
        </row>
        <row r="3">
          <cell r="B3">
            <v>1022682</v>
          </cell>
        </row>
        <row r="379">
          <cell r="BM379">
            <v>1026333</v>
          </cell>
        </row>
      </sheetData>
    </sheetDataSet>
  </externalBook>
</externalLink>
</file>

<file path=xl/externalLinks/externalLink2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2811</v>
          </cell>
        </row>
        <row r="3">
          <cell r="B3">
            <v>1026334</v>
          </cell>
        </row>
        <row r="379">
          <cell r="BM379">
            <v>1029986</v>
          </cell>
        </row>
      </sheetData>
    </sheetDataSet>
  </externalBook>
</externalLink>
</file>

<file path=xl/externalLinks/externalLink2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2821</v>
          </cell>
        </row>
        <row r="3">
          <cell r="B3">
            <v>1029987</v>
          </cell>
        </row>
        <row r="379">
          <cell r="BM379">
            <v>1033638</v>
          </cell>
        </row>
      </sheetData>
    </sheetDataSet>
  </externalBook>
</externalLink>
</file>

<file path=xl/externalLinks/externalLink2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2831</v>
          </cell>
        </row>
        <row r="3">
          <cell r="B3">
            <v>1033639</v>
          </cell>
        </row>
        <row r="379">
          <cell r="BM379">
            <v>1037291</v>
          </cell>
        </row>
      </sheetData>
    </sheetDataSet>
  </externalBook>
</externalLink>
</file>

<file path=xl/externalLinks/externalLink2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2841</v>
          </cell>
        </row>
        <row r="3">
          <cell r="B3">
            <v>1037292</v>
          </cell>
        </row>
        <row r="379">
          <cell r="BM379">
            <v>1040943</v>
          </cell>
        </row>
      </sheetData>
    </sheetDataSet>
  </externalBook>
</externalLink>
</file>

<file path=xl/externalLinks/externalLink2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2851</v>
          </cell>
        </row>
        <row r="3">
          <cell r="B3">
            <v>1040944</v>
          </cell>
        </row>
        <row r="379">
          <cell r="BM379">
            <v>1044596</v>
          </cell>
        </row>
      </sheetData>
    </sheetDataSet>
  </externalBook>
</externalLink>
</file>

<file path=xl/externalLinks/externalLink2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2861</v>
          </cell>
        </row>
        <row r="3">
          <cell r="B3">
            <v>1044597</v>
          </cell>
        </row>
        <row r="379">
          <cell r="BM379">
            <v>1048248</v>
          </cell>
        </row>
      </sheetData>
    </sheetDataSet>
  </externalBook>
</externalLink>
</file>

<file path=xl/externalLinks/externalLink2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2871</v>
          </cell>
        </row>
        <row r="3">
          <cell r="B3">
            <v>1048249</v>
          </cell>
        </row>
        <row r="379">
          <cell r="BM379">
            <v>1051901</v>
          </cell>
        </row>
      </sheetData>
    </sheetDataSet>
  </externalBook>
</externalLink>
</file>

<file path=xl/externalLinks/externalLink2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2881</v>
          </cell>
        </row>
        <row r="3">
          <cell r="B3">
            <v>1051902</v>
          </cell>
        </row>
        <row r="379">
          <cell r="BM379">
            <v>1055553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281</v>
          </cell>
        </row>
        <row r="3">
          <cell r="B3">
            <v>102271</v>
          </cell>
        </row>
        <row r="379">
          <cell r="BM379">
            <v>105922</v>
          </cell>
        </row>
      </sheetData>
    </sheetDataSet>
  </externalBook>
</externalLink>
</file>

<file path=xl/externalLinks/externalLink2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2891</v>
          </cell>
        </row>
        <row r="3">
          <cell r="B3">
            <v>1055554</v>
          </cell>
        </row>
        <row r="379">
          <cell r="BM379">
            <v>1059205</v>
          </cell>
        </row>
      </sheetData>
    </sheetDataSet>
  </externalBook>
</externalLink>
</file>

<file path=xl/externalLinks/externalLink2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2901</v>
          </cell>
        </row>
        <row r="3">
          <cell r="B3">
            <v>1059206</v>
          </cell>
        </row>
        <row r="379">
          <cell r="BM379">
            <v>1062857</v>
          </cell>
        </row>
      </sheetData>
    </sheetDataSet>
  </externalBook>
</externalLink>
</file>

<file path=xl/externalLinks/externalLink2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2911</v>
          </cell>
        </row>
        <row r="3">
          <cell r="B3">
            <v>1062858</v>
          </cell>
        </row>
        <row r="379">
          <cell r="BM379">
            <v>1066510</v>
          </cell>
        </row>
      </sheetData>
    </sheetDataSet>
  </externalBook>
</externalLink>
</file>

<file path=xl/externalLinks/externalLink2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2921</v>
          </cell>
        </row>
        <row r="3">
          <cell r="B3">
            <v>1066511</v>
          </cell>
        </row>
        <row r="379">
          <cell r="BM379">
            <v>1070162</v>
          </cell>
        </row>
      </sheetData>
    </sheetDataSet>
  </externalBook>
</externalLink>
</file>

<file path=xl/externalLinks/externalLink2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2931</v>
          </cell>
        </row>
        <row r="3">
          <cell r="B3">
            <v>1070163</v>
          </cell>
        </row>
        <row r="379">
          <cell r="BM379">
            <v>1073815</v>
          </cell>
        </row>
      </sheetData>
    </sheetDataSet>
  </externalBook>
</externalLink>
</file>

<file path=xl/externalLinks/externalLink2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2941</v>
          </cell>
        </row>
        <row r="3">
          <cell r="B3">
            <v>1073816</v>
          </cell>
        </row>
        <row r="379">
          <cell r="BM379">
            <v>1077467</v>
          </cell>
        </row>
      </sheetData>
    </sheetDataSet>
  </externalBook>
</externalLink>
</file>

<file path=xl/externalLinks/externalLink2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2951</v>
          </cell>
        </row>
        <row r="3">
          <cell r="B3">
            <v>1077468</v>
          </cell>
        </row>
        <row r="379">
          <cell r="BM379">
            <v>1081120</v>
          </cell>
        </row>
      </sheetData>
    </sheetDataSet>
  </externalBook>
</externalLink>
</file>

<file path=xl/externalLinks/externalLink2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2961</v>
          </cell>
        </row>
        <row r="3">
          <cell r="B3">
            <v>1081121</v>
          </cell>
        </row>
        <row r="379">
          <cell r="BM379">
            <v>1084772</v>
          </cell>
        </row>
      </sheetData>
    </sheetDataSet>
  </externalBook>
</externalLink>
</file>

<file path=xl/externalLinks/externalLink2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2971</v>
          </cell>
        </row>
        <row r="3">
          <cell r="B3">
            <v>1084773</v>
          </cell>
        </row>
        <row r="379">
          <cell r="BM379">
            <v>1088425</v>
          </cell>
        </row>
      </sheetData>
    </sheetDataSet>
  </externalBook>
</externalLink>
</file>

<file path=xl/externalLinks/externalLink2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2981</v>
          </cell>
        </row>
        <row r="3">
          <cell r="B3">
            <v>1088426</v>
          </cell>
        </row>
        <row r="379">
          <cell r="BM379">
            <v>1092077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21</v>
          </cell>
        </row>
        <row r="3">
          <cell r="B3">
            <v>7306</v>
          </cell>
        </row>
        <row r="379">
          <cell r="BM379">
            <v>10957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291</v>
          </cell>
        </row>
        <row r="3">
          <cell r="B3">
            <v>105923</v>
          </cell>
        </row>
        <row r="379">
          <cell r="BM379">
            <v>109575</v>
          </cell>
        </row>
      </sheetData>
    </sheetDataSet>
  </externalBook>
</externalLink>
</file>

<file path=xl/externalLinks/externalLink3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2991</v>
          </cell>
        </row>
        <row r="3">
          <cell r="B3">
            <v>1092078</v>
          </cell>
        </row>
        <row r="379">
          <cell r="BM379">
            <v>1095729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301</v>
          </cell>
        </row>
        <row r="3">
          <cell r="B3">
            <v>109576</v>
          </cell>
        </row>
        <row r="379">
          <cell r="BM379">
            <v>113227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311</v>
          </cell>
        </row>
        <row r="3">
          <cell r="B3">
            <v>113228</v>
          </cell>
        </row>
        <row r="379">
          <cell r="BM379">
            <v>116880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321</v>
          </cell>
        </row>
        <row r="3">
          <cell r="B3">
            <v>116881</v>
          </cell>
        </row>
        <row r="379">
          <cell r="BM379">
            <v>120532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331</v>
          </cell>
        </row>
        <row r="3">
          <cell r="B3">
            <v>120533</v>
          </cell>
        </row>
        <row r="379">
          <cell r="BM379">
            <v>124185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341</v>
          </cell>
        </row>
        <row r="3">
          <cell r="B3">
            <v>124186</v>
          </cell>
        </row>
        <row r="379">
          <cell r="BM379">
            <v>127837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351</v>
          </cell>
        </row>
        <row r="3">
          <cell r="B3">
            <v>127838</v>
          </cell>
        </row>
        <row r="379">
          <cell r="BM379">
            <v>131490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361</v>
          </cell>
        </row>
        <row r="3">
          <cell r="B3">
            <v>131491</v>
          </cell>
        </row>
        <row r="379">
          <cell r="BM379">
            <v>135142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371</v>
          </cell>
        </row>
        <row r="3">
          <cell r="B3">
            <v>135143</v>
          </cell>
        </row>
        <row r="379">
          <cell r="BM379">
            <v>138795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381</v>
          </cell>
        </row>
        <row r="3">
          <cell r="B3">
            <v>138796</v>
          </cell>
        </row>
        <row r="379">
          <cell r="BM379">
            <v>142447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31</v>
          </cell>
        </row>
        <row r="3">
          <cell r="B3">
            <v>10958</v>
          </cell>
        </row>
        <row r="379">
          <cell r="BM379">
            <v>14610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391</v>
          </cell>
        </row>
        <row r="3">
          <cell r="B3">
            <v>142448</v>
          </cell>
        </row>
        <row r="379">
          <cell r="BM379">
            <v>146100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401</v>
          </cell>
        </row>
        <row r="3">
          <cell r="B3">
            <v>146101</v>
          </cell>
        </row>
        <row r="379">
          <cell r="BM379">
            <v>149752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411</v>
          </cell>
        </row>
        <row r="3">
          <cell r="B3">
            <v>149753</v>
          </cell>
        </row>
        <row r="379">
          <cell r="BM379">
            <v>153405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421</v>
          </cell>
        </row>
        <row r="3">
          <cell r="B3">
            <v>153406</v>
          </cell>
        </row>
        <row r="379">
          <cell r="BM379">
            <v>157057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431</v>
          </cell>
        </row>
        <row r="3">
          <cell r="B3">
            <v>157058</v>
          </cell>
        </row>
        <row r="379">
          <cell r="BM379">
            <v>160710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441</v>
          </cell>
        </row>
        <row r="3">
          <cell r="B3">
            <v>160711</v>
          </cell>
        </row>
        <row r="379">
          <cell r="BM379">
            <v>164362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451</v>
          </cell>
        </row>
        <row r="3">
          <cell r="B3">
            <v>164363</v>
          </cell>
        </row>
        <row r="379">
          <cell r="BM379">
            <v>168015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461</v>
          </cell>
        </row>
        <row r="3">
          <cell r="B3">
            <v>168016</v>
          </cell>
        </row>
        <row r="379">
          <cell r="BM379">
            <v>171667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471</v>
          </cell>
        </row>
        <row r="3">
          <cell r="B3">
            <v>171668</v>
          </cell>
        </row>
        <row r="379">
          <cell r="BM379">
            <v>175320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481</v>
          </cell>
        </row>
        <row r="3">
          <cell r="B3">
            <v>175321</v>
          </cell>
        </row>
        <row r="379">
          <cell r="BM379">
            <v>178972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41</v>
          </cell>
        </row>
        <row r="3">
          <cell r="B3">
            <v>14611</v>
          </cell>
        </row>
        <row r="379">
          <cell r="BM379">
            <v>18262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491</v>
          </cell>
        </row>
        <row r="3">
          <cell r="B3">
            <v>178973</v>
          </cell>
        </row>
        <row r="379">
          <cell r="BM379">
            <v>182625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501</v>
          </cell>
        </row>
        <row r="3">
          <cell r="B3">
            <v>182626</v>
          </cell>
        </row>
        <row r="379">
          <cell r="BM379">
            <v>186277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511</v>
          </cell>
        </row>
        <row r="3">
          <cell r="B3">
            <v>186278</v>
          </cell>
        </row>
        <row r="379">
          <cell r="BM379">
            <v>189930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521</v>
          </cell>
        </row>
        <row r="3">
          <cell r="B3">
            <v>189931</v>
          </cell>
        </row>
        <row r="379">
          <cell r="BM379">
            <v>193582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531</v>
          </cell>
        </row>
        <row r="3">
          <cell r="B3">
            <v>193583</v>
          </cell>
        </row>
        <row r="379">
          <cell r="BM379">
            <v>197235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541</v>
          </cell>
        </row>
        <row r="3">
          <cell r="B3">
            <v>197236</v>
          </cell>
        </row>
        <row r="379">
          <cell r="BM379">
            <v>200887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551</v>
          </cell>
        </row>
        <row r="3">
          <cell r="B3">
            <v>200888</v>
          </cell>
        </row>
        <row r="379">
          <cell r="BM379">
            <v>204540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561</v>
          </cell>
        </row>
        <row r="3">
          <cell r="B3">
            <v>204541</v>
          </cell>
        </row>
        <row r="379">
          <cell r="BM379">
            <v>208192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571</v>
          </cell>
        </row>
        <row r="3">
          <cell r="B3">
            <v>208193</v>
          </cell>
        </row>
        <row r="379">
          <cell r="BM379">
            <v>211845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581</v>
          </cell>
        </row>
        <row r="3">
          <cell r="B3">
            <v>211846</v>
          </cell>
        </row>
        <row r="379">
          <cell r="BM379">
            <v>215497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51</v>
          </cell>
        </row>
        <row r="3">
          <cell r="B3">
            <v>18263</v>
          </cell>
        </row>
        <row r="379">
          <cell r="BM379">
            <v>21915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591</v>
          </cell>
        </row>
        <row r="3">
          <cell r="B3">
            <v>215498</v>
          </cell>
        </row>
        <row r="379">
          <cell r="BM379">
            <v>219150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601</v>
          </cell>
        </row>
        <row r="3">
          <cell r="B3">
            <v>219151</v>
          </cell>
        </row>
        <row r="379">
          <cell r="BM379">
            <v>222802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611</v>
          </cell>
        </row>
        <row r="3">
          <cell r="B3">
            <v>222803</v>
          </cell>
        </row>
        <row r="379">
          <cell r="BM379">
            <v>226455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621</v>
          </cell>
        </row>
        <row r="3">
          <cell r="B3">
            <v>226456</v>
          </cell>
        </row>
        <row r="379">
          <cell r="BM379">
            <v>230107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631</v>
          </cell>
        </row>
        <row r="3">
          <cell r="B3">
            <v>230108</v>
          </cell>
        </row>
        <row r="379">
          <cell r="BM379">
            <v>233760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641</v>
          </cell>
        </row>
        <row r="3">
          <cell r="B3">
            <v>233761</v>
          </cell>
        </row>
        <row r="379">
          <cell r="BM379">
            <v>237412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651</v>
          </cell>
        </row>
        <row r="3">
          <cell r="B3">
            <v>237413</v>
          </cell>
        </row>
        <row r="379">
          <cell r="BM379">
            <v>241065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661</v>
          </cell>
        </row>
        <row r="3">
          <cell r="B3">
            <v>241066</v>
          </cell>
        </row>
        <row r="379">
          <cell r="BM379">
            <v>244717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671</v>
          </cell>
        </row>
        <row r="3">
          <cell r="B3">
            <v>244718</v>
          </cell>
        </row>
        <row r="379">
          <cell r="BM379">
            <v>248370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681</v>
          </cell>
        </row>
        <row r="3">
          <cell r="B3">
            <v>248371</v>
          </cell>
        </row>
        <row r="379">
          <cell r="BM379">
            <v>252022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61</v>
          </cell>
        </row>
        <row r="3">
          <cell r="B3">
            <v>21916</v>
          </cell>
        </row>
        <row r="379">
          <cell r="BM379">
            <v>25567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691</v>
          </cell>
        </row>
        <row r="3">
          <cell r="B3">
            <v>252023</v>
          </cell>
        </row>
        <row r="379">
          <cell r="BM379">
            <v>255675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701</v>
          </cell>
        </row>
        <row r="3">
          <cell r="B3">
            <v>255676</v>
          </cell>
        </row>
        <row r="379">
          <cell r="BM379">
            <v>259327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711</v>
          </cell>
        </row>
        <row r="3">
          <cell r="B3">
            <v>259328</v>
          </cell>
        </row>
        <row r="379">
          <cell r="BM379">
            <v>262980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721</v>
          </cell>
        </row>
        <row r="3">
          <cell r="B3">
            <v>262981</v>
          </cell>
        </row>
        <row r="379">
          <cell r="BM379">
            <v>266632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731</v>
          </cell>
        </row>
        <row r="3">
          <cell r="B3">
            <v>266633</v>
          </cell>
        </row>
        <row r="379">
          <cell r="BM379">
            <v>270285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741</v>
          </cell>
        </row>
        <row r="3">
          <cell r="B3">
            <v>270286</v>
          </cell>
        </row>
        <row r="379">
          <cell r="BM379">
            <v>273937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751</v>
          </cell>
        </row>
        <row r="3">
          <cell r="B3">
            <v>273938</v>
          </cell>
        </row>
        <row r="379">
          <cell r="BM379">
            <v>277590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761</v>
          </cell>
        </row>
        <row r="3">
          <cell r="B3">
            <v>277591</v>
          </cell>
        </row>
        <row r="379">
          <cell r="BM379">
            <v>281242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771</v>
          </cell>
        </row>
        <row r="3">
          <cell r="B3">
            <v>281243</v>
          </cell>
        </row>
        <row r="379">
          <cell r="BM379">
            <v>284895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781</v>
          </cell>
        </row>
        <row r="3">
          <cell r="B3">
            <v>284896</v>
          </cell>
        </row>
        <row r="379">
          <cell r="BM379">
            <v>288547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71</v>
          </cell>
        </row>
        <row r="3">
          <cell r="B3">
            <v>25568</v>
          </cell>
        </row>
        <row r="379">
          <cell r="BM379">
            <v>29220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791</v>
          </cell>
        </row>
        <row r="3">
          <cell r="B3">
            <v>288548</v>
          </cell>
        </row>
        <row r="379">
          <cell r="BM379">
            <v>292200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801</v>
          </cell>
        </row>
        <row r="3">
          <cell r="B3">
            <v>292201</v>
          </cell>
        </row>
        <row r="379">
          <cell r="BM379">
            <v>295852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811</v>
          </cell>
        </row>
        <row r="3">
          <cell r="B3">
            <v>295853</v>
          </cell>
        </row>
        <row r="379">
          <cell r="BM379">
            <v>299505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821</v>
          </cell>
        </row>
        <row r="3">
          <cell r="B3">
            <v>299506</v>
          </cell>
        </row>
        <row r="379">
          <cell r="BM379">
            <v>303157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831</v>
          </cell>
        </row>
        <row r="3">
          <cell r="B3">
            <v>303158</v>
          </cell>
        </row>
        <row r="379">
          <cell r="BM379">
            <v>306810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841</v>
          </cell>
        </row>
        <row r="3">
          <cell r="B3">
            <v>306811</v>
          </cell>
        </row>
        <row r="379">
          <cell r="BM379">
            <v>310462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851</v>
          </cell>
        </row>
        <row r="3">
          <cell r="B3">
            <v>310463</v>
          </cell>
        </row>
        <row r="379">
          <cell r="BM379">
            <v>314115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861</v>
          </cell>
        </row>
        <row r="3">
          <cell r="B3">
            <v>314116</v>
          </cell>
        </row>
        <row r="379">
          <cell r="BM379">
            <v>317767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871</v>
          </cell>
        </row>
        <row r="3">
          <cell r="B3">
            <v>317768</v>
          </cell>
        </row>
        <row r="379">
          <cell r="BM379">
            <v>321420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881</v>
          </cell>
        </row>
        <row r="3">
          <cell r="B3">
            <v>321421</v>
          </cell>
        </row>
        <row r="379">
          <cell r="BM379">
            <v>325072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81</v>
          </cell>
        </row>
        <row r="3">
          <cell r="B3">
            <v>29221</v>
          </cell>
        </row>
        <row r="379">
          <cell r="BM379">
            <v>32872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891</v>
          </cell>
        </row>
        <row r="3">
          <cell r="B3">
            <v>325073</v>
          </cell>
        </row>
        <row r="379">
          <cell r="BM379">
            <v>328725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901</v>
          </cell>
        </row>
        <row r="3">
          <cell r="B3">
            <v>328726</v>
          </cell>
        </row>
        <row r="379">
          <cell r="BM379">
            <v>332377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911</v>
          </cell>
        </row>
        <row r="3">
          <cell r="B3">
            <v>332378</v>
          </cell>
        </row>
        <row r="379">
          <cell r="BM379">
            <v>336030</v>
          </cell>
        </row>
      </sheetData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921</v>
          </cell>
        </row>
        <row r="3">
          <cell r="B3">
            <v>336031</v>
          </cell>
        </row>
        <row r="379">
          <cell r="BM379">
            <v>339682</v>
          </cell>
        </row>
      </sheetData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931</v>
          </cell>
        </row>
        <row r="3">
          <cell r="B3">
            <v>339683</v>
          </cell>
        </row>
        <row r="379">
          <cell r="BM379">
            <v>343335</v>
          </cell>
        </row>
      </sheetData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941</v>
          </cell>
        </row>
        <row r="3">
          <cell r="B3">
            <v>343336</v>
          </cell>
        </row>
        <row r="379">
          <cell r="BM379">
            <v>346987</v>
          </cell>
        </row>
      </sheetData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951</v>
          </cell>
        </row>
        <row r="3">
          <cell r="B3">
            <v>346988</v>
          </cell>
        </row>
        <row r="379">
          <cell r="BM379">
            <v>350640</v>
          </cell>
        </row>
      </sheetData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961</v>
          </cell>
        </row>
        <row r="3">
          <cell r="B3">
            <v>350641</v>
          </cell>
        </row>
        <row r="379">
          <cell r="BM379">
            <v>354292</v>
          </cell>
        </row>
      </sheetData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971</v>
          </cell>
        </row>
        <row r="3">
          <cell r="B3">
            <v>354293</v>
          </cell>
        </row>
        <row r="379">
          <cell r="BM379">
            <v>357945</v>
          </cell>
        </row>
      </sheetData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E2">
            <v>981</v>
          </cell>
        </row>
        <row r="3">
          <cell r="B3">
            <v>357946</v>
          </cell>
        </row>
        <row r="379">
          <cell r="BM379">
            <v>361597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4"/>
  <sheetViews>
    <sheetView tabSelected="1" workbookViewId="0"/>
  </sheetViews>
  <sheetFormatPr baseColWidth="10" defaultRowHeight="16" x14ac:dyDescent="0.2"/>
  <cols>
    <col min="19" max="21" width="61.5" customWidth="1"/>
  </cols>
  <sheetData>
    <row r="1" spans="1:21" x14ac:dyDescent="0.2">
      <c r="A1">
        <f>[1]Blad1!$B$3</f>
        <v>1</v>
      </c>
      <c r="B1">
        <f>[1]Blad1!$E$2</f>
        <v>1</v>
      </c>
      <c r="C1">
        <f>[1]Blad1!$BM$379</f>
        <v>3652</v>
      </c>
      <c r="I1" t="s">
        <v>0</v>
      </c>
      <c r="J1" t="s">
        <v>1</v>
      </c>
      <c r="L1">
        <f>10*(ROW(L1)-1)+1</f>
        <v>1</v>
      </c>
      <c r="M1">
        <f>L1-B1</f>
        <v>0</v>
      </c>
      <c r="N1">
        <f>C1-A1</f>
        <v>3651</v>
      </c>
      <c r="S1" t="str">
        <f>"='/Users/karel/A/Websites/Excel/[050700000"&amp;TEXT(ROW(A1),"000")&amp;".xlsx]Blad1'!$B$3"</f>
        <v>='/Users/karel/A/Websites/Excel/[050700000001.xlsx]Blad1'!$B$3</v>
      </c>
      <c r="T1" t="str">
        <f>"='/Users/karel/A/Websites/Excel/[050700000"&amp;TEXT(ROW(A1),"000")&amp;".xlsx]Blad1'!$E$2"</f>
        <v>='/Users/karel/A/Websites/Excel/[050700000001.xlsx]Blad1'!$E$2</v>
      </c>
      <c r="U1" t="str">
        <f>"='/Users/karel/A/Websites/Excel/[050700000"&amp;TEXT(ROW(A1),"000")&amp;".xlsx]Blad1'!$BM$379"</f>
        <v>='/Users/karel/A/Websites/Excel/[050700000001.xlsx]Blad1'!$BM$379</v>
      </c>
    </row>
    <row r="2" spans="1:21" x14ac:dyDescent="0.2">
      <c r="A2">
        <f>[2]Blad1!$B$3</f>
        <v>3653</v>
      </c>
      <c r="B2">
        <f>[2]Blad1!$E$2</f>
        <v>11</v>
      </c>
      <c r="C2">
        <f>[2]Blad1!$BM$379</f>
        <v>7305</v>
      </c>
      <c r="L2">
        <f t="shared" ref="L2:L65" si="0">10*(ROW(L2)-1)+1</f>
        <v>11</v>
      </c>
      <c r="M2">
        <f t="shared" ref="M2:M22" si="1">L2-B2</f>
        <v>0</v>
      </c>
      <c r="N2">
        <f t="shared" ref="N2:N20" si="2">C2-A2</f>
        <v>3652</v>
      </c>
      <c r="O2">
        <f>A2-C1</f>
        <v>1</v>
      </c>
      <c r="P2">
        <f>N2-N1</f>
        <v>1</v>
      </c>
      <c r="S2" t="str">
        <f t="shared" ref="S2:S65" si="3">"='/Users/karel/A/Websites/Excel/[050700000"&amp;TEXT(ROW(A2),"000")&amp;".xlsx]Blad1'!$B$3"</f>
        <v>='/Users/karel/A/Websites/Excel/[050700000002.xlsx]Blad1'!$B$3</v>
      </c>
      <c r="T2" t="str">
        <f t="shared" ref="T2:T65" si="4">"='/Users/karel/A/Websites/Excel/[050700000"&amp;TEXT(ROW(A2),"000")&amp;".xlsx]Blad1'!$E$2"</f>
        <v>='/Users/karel/A/Websites/Excel/[050700000002.xlsx]Blad1'!$E$2</v>
      </c>
      <c r="U2" t="str">
        <f t="shared" ref="U2:U65" si="5">"='/Users/karel/A/Websites/Excel/[050700000"&amp;TEXT(ROW(A2),"000")&amp;".xlsx]Blad1'!$BM$379"</f>
        <v>='/Users/karel/A/Websites/Excel/[050700000002.xlsx]Blad1'!$BM$379</v>
      </c>
    </row>
    <row r="3" spans="1:21" x14ac:dyDescent="0.2">
      <c r="A3">
        <f>[3]Blad1!$B$3</f>
        <v>7306</v>
      </c>
      <c r="B3">
        <f>[3]Blad1!$E$2</f>
        <v>21</v>
      </c>
      <c r="C3">
        <f>[3]Blad1!$BM$379</f>
        <v>10957</v>
      </c>
      <c r="L3">
        <f t="shared" si="0"/>
        <v>21</v>
      </c>
      <c r="M3">
        <f t="shared" si="1"/>
        <v>0</v>
      </c>
      <c r="N3">
        <f t="shared" si="2"/>
        <v>3651</v>
      </c>
      <c r="O3">
        <f t="shared" ref="O3:O19" si="6">A3-C2</f>
        <v>1</v>
      </c>
      <c r="P3">
        <f t="shared" ref="P3:P19" si="7">N3-N2</f>
        <v>-1</v>
      </c>
      <c r="Q3">
        <f>P2*P3</f>
        <v>-1</v>
      </c>
      <c r="S3" t="str">
        <f t="shared" si="3"/>
        <v>='/Users/karel/A/Websites/Excel/[050700000003.xlsx]Blad1'!$B$3</v>
      </c>
      <c r="T3" t="str">
        <f t="shared" si="4"/>
        <v>='/Users/karel/A/Websites/Excel/[050700000003.xlsx]Blad1'!$E$2</v>
      </c>
      <c r="U3" t="str">
        <f t="shared" si="5"/>
        <v>='/Users/karel/A/Websites/Excel/[050700000003.xlsx]Blad1'!$BM$379</v>
      </c>
    </row>
    <row r="4" spans="1:21" x14ac:dyDescent="0.2">
      <c r="A4">
        <f>[4]Blad1!$B$3</f>
        <v>10958</v>
      </c>
      <c r="B4">
        <f>[4]Blad1!$E$2</f>
        <v>31</v>
      </c>
      <c r="C4">
        <f>[4]Blad1!$BM$379</f>
        <v>14610</v>
      </c>
      <c r="L4">
        <f t="shared" si="0"/>
        <v>31</v>
      </c>
      <c r="M4">
        <f t="shared" ref="M4:M67" si="8">L4-B4</f>
        <v>0</v>
      </c>
      <c r="N4">
        <f t="shared" ref="N4:N67" si="9">C4-A4</f>
        <v>3652</v>
      </c>
      <c r="O4">
        <f t="shared" ref="O4:O67" si="10">A4-C3</f>
        <v>1</v>
      </c>
      <c r="P4">
        <f t="shared" ref="P4:P67" si="11">N4-N3</f>
        <v>1</v>
      </c>
      <c r="Q4">
        <f t="shared" ref="Q4:Q67" si="12">P3*P4</f>
        <v>-1</v>
      </c>
      <c r="S4" t="str">
        <f t="shared" si="3"/>
        <v>='/Users/karel/A/Websites/Excel/[050700000004.xlsx]Blad1'!$B$3</v>
      </c>
      <c r="T4" t="str">
        <f t="shared" si="4"/>
        <v>='/Users/karel/A/Websites/Excel/[050700000004.xlsx]Blad1'!$E$2</v>
      </c>
      <c r="U4" t="str">
        <f t="shared" si="5"/>
        <v>='/Users/karel/A/Websites/Excel/[050700000004.xlsx]Blad1'!$BM$379</v>
      </c>
    </row>
    <row r="5" spans="1:21" x14ac:dyDescent="0.2">
      <c r="A5">
        <f>[5]Blad1!$B$3</f>
        <v>14611</v>
      </c>
      <c r="B5">
        <f>[5]Blad1!$E$2</f>
        <v>41</v>
      </c>
      <c r="C5">
        <f>[5]Blad1!$BM$379</f>
        <v>18262</v>
      </c>
      <c r="L5">
        <f t="shared" si="0"/>
        <v>41</v>
      </c>
      <c r="M5">
        <f t="shared" si="8"/>
        <v>0</v>
      </c>
      <c r="N5">
        <f t="shared" si="9"/>
        <v>3651</v>
      </c>
      <c r="O5">
        <f t="shared" si="10"/>
        <v>1</v>
      </c>
      <c r="P5">
        <f t="shared" si="11"/>
        <v>-1</v>
      </c>
      <c r="Q5">
        <f t="shared" si="12"/>
        <v>-1</v>
      </c>
      <c r="S5" t="str">
        <f t="shared" si="3"/>
        <v>='/Users/karel/A/Websites/Excel/[050700000005.xlsx]Blad1'!$B$3</v>
      </c>
      <c r="T5" t="str">
        <f t="shared" si="4"/>
        <v>='/Users/karel/A/Websites/Excel/[050700000005.xlsx]Blad1'!$E$2</v>
      </c>
      <c r="U5" t="str">
        <f t="shared" si="5"/>
        <v>='/Users/karel/A/Websites/Excel/[050700000005.xlsx]Blad1'!$BM$379</v>
      </c>
    </row>
    <row r="6" spans="1:21" x14ac:dyDescent="0.2">
      <c r="A6">
        <f>[6]Blad1!$B$3</f>
        <v>18263</v>
      </c>
      <c r="B6">
        <f>[6]Blad1!$E$2</f>
        <v>51</v>
      </c>
      <c r="C6">
        <f>[6]Blad1!$BM$379</f>
        <v>21915</v>
      </c>
      <c r="L6">
        <f t="shared" si="0"/>
        <v>51</v>
      </c>
      <c r="M6">
        <f t="shared" si="8"/>
        <v>0</v>
      </c>
      <c r="N6">
        <f t="shared" si="9"/>
        <v>3652</v>
      </c>
      <c r="O6">
        <f t="shared" si="10"/>
        <v>1</v>
      </c>
      <c r="P6">
        <f t="shared" si="11"/>
        <v>1</v>
      </c>
      <c r="Q6">
        <f t="shared" si="12"/>
        <v>-1</v>
      </c>
      <c r="S6" t="str">
        <f t="shared" si="3"/>
        <v>='/Users/karel/A/Websites/Excel/[050700000006.xlsx]Blad1'!$B$3</v>
      </c>
      <c r="T6" t="str">
        <f t="shared" si="4"/>
        <v>='/Users/karel/A/Websites/Excel/[050700000006.xlsx]Blad1'!$E$2</v>
      </c>
      <c r="U6" t="str">
        <f t="shared" si="5"/>
        <v>='/Users/karel/A/Websites/Excel/[050700000006.xlsx]Blad1'!$BM$379</v>
      </c>
    </row>
    <row r="7" spans="1:21" x14ac:dyDescent="0.2">
      <c r="A7">
        <f>[7]Blad1!$B$3</f>
        <v>21916</v>
      </c>
      <c r="B7">
        <f>[7]Blad1!$E$2</f>
        <v>61</v>
      </c>
      <c r="C7">
        <f>[7]Blad1!$BM$379</f>
        <v>25567</v>
      </c>
      <c r="L7">
        <f t="shared" si="0"/>
        <v>61</v>
      </c>
      <c r="M7">
        <f t="shared" si="8"/>
        <v>0</v>
      </c>
      <c r="N7">
        <f t="shared" si="9"/>
        <v>3651</v>
      </c>
      <c r="O7">
        <f t="shared" si="10"/>
        <v>1</v>
      </c>
      <c r="P7">
        <f t="shared" si="11"/>
        <v>-1</v>
      </c>
      <c r="Q7">
        <f t="shared" si="12"/>
        <v>-1</v>
      </c>
      <c r="S7" t="str">
        <f t="shared" si="3"/>
        <v>='/Users/karel/A/Websites/Excel/[050700000007.xlsx]Blad1'!$B$3</v>
      </c>
      <c r="T7" t="str">
        <f t="shared" si="4"/>
        <v>='/Users/karel/A/Websites/Excel/[050700000007.xlsx]Blad1'!$E$2</v>
      </c>
      <c r="U7" t="str">
        <f t="shared" si="5"/>
        <v>='/Users/karel/A/Websites/Excel/[050700000007.xlsx]Blad1'!$BM$379</v>
      </c>
    </row>
    <row r="8" spans="1:21" x14ac:dyDescent="0.2">
      <c r="A8">
        <f>[8]Blad1!$B$3</f>
        <v>25568</v>
      </c>
      <c r="B8">
        <f>[8]Blad1!$E$2</f>
        <v>71</v>
      </c>
      <c r="C8">
        <f>[8]Blad1!$BM$379</f>
        <v>29220</v>
      </c>
      <c r="L8">
        <f t="shared" si="0"/>
        <v>71</v>
      </c>
      <c r="M8">
        <f t="shared" si="8"/>
        <v>0</v>
      </c>
      <c r="N8">
        <f t="shared" si="9"/>
        <v>3652</v>
      </c>
      <c r="O8">
        <f t="shared" si="10"/>
        <v>1</v>
      </c>
      <c r="P8">
        <f t="shared" si="11"/>
        <v>1</v>
      </c>
      <c r="Q8">
        <f t="shared" si="12"/>
        <v>-1</v>
      </c>
      <c r="S8" t="str">
        <f t="shared" si="3"/>
        <v>='/Users/karel/A/Websites/Excel/[050700000008.xlsx]Blad1'!$B$3</v>
      </c>
      <c r="T8" t="str">
        <f t="shared" si="4"/>
        <v>='/Users/karel/A/Websites/Excel/[050700000008.xlsx]Blad1'!$E$2</v>
      </c>
      <c r="U8" t="str">
        <f t="shared" si="5"/>
        <v>='/Users/karel/A/Websites/Excel/[050700000008.xlsx]Blad1'!$BM$379</v>
      </c>
    </row>
    <row r="9" spans="1:21" x14ac:dyDescent="0.2">
      <c r="A9">
        <f>[9]Blad1!$B$3</f>
        <v>29221</v>
      </c>
      <c r="B9">
        <f>[9]Blad1!$E$2</f>
        <v>81</v>
      </c>
      <c r="C9">
        <f>[9]Blad1!$BM$379</f>
        <v>32872</v>
      </c>
      <c r="L9">
        <f t="shared" si="0"/>
        <v>81</v>
      </c>
      <c r="M9">
        <f t="shared" si="8"/>
        <v>0</v>
      </c>
      <c r="N9">
        <f t="shared" si="9"/>
        <v>3651</v>
      </c>
      <c r="O9">
        <f t="shared" si="10"/>
        <v>1</v>
      </c>
      <c r="P9">
        <f t="shared" si="11"/>
        <v>-1</v>
      </c>
      <c r="Q9">
        <f t="shared" si="12"/>
        <v>-1</v>
      </c>
      <c r="S9" t="str">
        <f t="shared" si="3"/>
        <v>='/Users/karel/A/Websites/Excel/[050700000009.xlsx]Blad1'!$B$3</v>
      </c>
      <c r="T9" t="str">
        <f t="shared" si="4"/>
        <v>='/Users/karel/A/Websites/Excel/[050700000009.xlsx]Blad1'!$E$2</v>
      </c>
      <c r="U9" t="str">
        <f t="shared" si="5"/>
        <v>='/Users/karel/A/Websites/Excel/[050700000009.xlsx]Blad1'!$BM$379</v>
      </c>
    </row>
    <row r="10" spans="1:21" x14ac:dyDescent="0.2">
      <c r="A10">
        <f>[10]Blad1!$B$3</f>
        <v>32873</v>
      </c>
      <c r="B10">
        <f>[10]Blad1!$E$2</f>
        <v>91</v>
      </c>
      <c r="C10">
        <f>[10]Blad1!$BM$379</f>
        <v>36525</v>
      </c>
      <c r="L10">
        <f t="shared" si="0"/>
        <v>91</v>
      </c>
      <c r="M10">
        <f t="shared" si="8"/>
        <v>0</v>
      </c>
      <c r="N10">
        <f t="shared" si="9"/>
        <v>3652</v>
      </c>
      <c r="O10">
        <f t="shared" si="10"/>
        <v>1</v>
      </c>
      <c r="P10">
        <f t="shared" si="11"/>
        <v>1</v>
      </c>
      <c r="Q10">
        <f t="shared" si="12"/>
        <v>-1</v>
      </c>
      <c r="S10" t="str">
        <f t="shared" si="3"/>
        <v>='/Users/karel/A/Websites/Excel/[050700000010.xlsx]Blad1'!$B$3</v>
      </c>
      <c r="T10" t="str">
        <f t="shared" si="4"/>
        <v>='/Users/karel/A/Websites/Excel/[050700000010.xlsx]Blad1'!$E$2</v>
      </c>
      <c r="U10" t="str">
        <f t="shared" si="5"/>
        <v>='/Users/karel/A/Websites/Excel/[050700000010.xlsx]Blad1'!$BM$379</v>
      </c>
    </row>
    <row r="11" spans="1:21" x14ac:dyDescent="0.2">
      <c r="A11">
        <f>[11]Blad1!$B$3</f>
        <v>36526</v>
      </c>
      <c r="B11">
        <f>[11]Blad1!$E$2</f>
        <v>101</v>
      </c>
      <c r="C11">
        <f>[11]Blad1!$BM$379</f>
        <v>40177</v>
      </c>
      <c r="L11">
        <f t="shared" si="0"/>
        <v>101</v>
      </c>
      <c r="M11">
        <f t="shared" si="8"/>
        <v>0</v>
      </c>
      <c r="N11">
        <f t="shared" si="9"/>
        <v>3651</v>
      </c>
      <c r="O11">
        <f t="shared" si="10"/>
        <v>1</v>
      </c>
      <c r="P11">
        <f t="shared" si="11"/>
        <v>-1</v>
      </c>
      <c r="Q11">
        <f t="shared" si="12"/>
        <v>-1</v>
      </c>
      <c r="S11" t="str">
        <f t="shared" si="3"/>
        <v>='/Users/karel/A/Websites/Excel/[050700000011.xlsx]Blad1'!$B$3</v>
      </c>
      <c r="T11" t="str">
        <f t="shared" si="4"/>
        <v>='/Users/karel/A/Websites/Excel/[050700000011.xlsx]Blad1'!$E$2</v>
      </c>
      <c r="U11" t="str">
        <f t="shared" si="5"/>
        <v>='/Users/karel/A/Websites/Excel/[050700000011.xlsx]Blad1'!$BM$379</v>
      </c>
    </row>
    <row r="12" spans="1:21" x14ac:dyDescent="0.2">
      <c r="A12">
        <f>[12]Blad1!$B$3</f>
        <v>40178</v>
      </c>
      <c r="B12">
        <f>[12]Blad1!$E$2</f>
        <v>111</v>
      </c>
      <c r="C12">
        <f>[12]Blad1!$BM$379</f>
        <v>43830</v>
      </c>
      <c r="L12">
        <f t="shared" si="0"/>
        <v>111</v>
      </c>
      <c r="M12">
        <f t="shared" si="8"/>
        <v>0</v>
      </c>
      <c r="N12">
        <f t="shared" si="9"/>
        <v>3652</v>
      </c>
      <c r="O12">
        <f t="shared" si="10"/>
        <v>1</v>
      </c>
      <c r="P12">
        <f t="shared" si="11"/>
        <v>1</v>
      </c>
      <c r="Q12">
        <f t="shared" si="12"/>
        <v>-1</v>
      </c>
      <c r="S12" t="str">
        <f t="shared" si="3"/>
        <v>='/Users/karel/A/Websites/Excel/[050700000012.xlsx]Blad1'!$B$3</v>
      </c>
      <c r="T12" t="str">
        <f t="shared" si="4"/>
        <v>='/Users/karel/A/Websites/Excel/[050700000012.xlsx]Blad1'!$E$2</v>
      </c>
      <c r="U12" t="str">
        <f t="shared" si="5"/>
        <v>='/Users/karel/A/Websites/Excel/[050700000012.xlsx]Blad1'!$BM$379</v>
      </c>
    </row>
    <row r="13" spans="1:21" x14ac:dyDescent="0.2">
      <c r="A13">
        <f>[13]Blad1!$B$3</f>
        <v>43831</v>
      </c>
      <c r="B13">
        <f>[13]Blad1!$E$2</f>
        <v>121</v>
      </c>
      <c r="C13">
        <f>[13]Blad1!$BM$379</f>
        <v>47482</v>
      </c>
      <c r="L13">
        <f t="shared" si="0"/>
        <v>121</v>
      </c>
      <c r="M13">
        <f t="shared" si="8"/>
        <v>0</v>
      </c>
      <c r="N13">
        <f t="shared" si="9"/>
        <v>3651</v>
      </c>
      <c r="O13">
        <f t="shared" si="10"/>
        <v>1</v>
      </c>
      <c r="P13">
        <f t="shared" si="11"/>
        <v>-1</v>
      </c>
      <c r="Q13">
        <f t="shared" si="12"/>
        <v>-1</v>
      </c>
      <c r="S13" t="str">
        <f t="shared" si="3"/>
        <v>='/Users/karel/A/Websites/Excel/[050700000013.xlsx]Blad1'!$B$3</v>
      </c>
      <c r="T13" t="str">
        <f t="shared" si="4"/>
        <v>='/Users/karel/A/Websites/Excel/[050700000013.xlsx]Blad1'!$E$2</v>
      </c>
      <c r="U13" t="str">
        <f t="shared" si="5"/>
        <v>='/Users/karel/A/Websites/Excel/[050700000013.xlsx]Blad1'!$BM$379</v>
      </c>
    </row>
    <row r="14" spans="1:21" x14ac:dyDescent="0.2">
      <c r="A14">
        <f>[14]Blad1!$B$3</f>
        <v>47483</v>
      </c>
      <c r="B14">
        <f>[14]Blad1!$E$2</f>
        <v>131</v>
      </c>
      <c r="C14">
        <f>[14]Blad1!$BM$379</f>
        <v>51135</v>
      </c>
      <c r="L14">
        <f t="shared" si="0"/>
        <v>131</v>
      </c>
      <c r="M14">
        <f t="shared" si="8"/>
        <v>0</v>
      </c>
      <c r="N14">
        <f t="shared" si="9"/>
        <v>3652</v>
      </c>
      <c r="O14">
        <f t="shared" si="10"/>
        <v>1</v>
      </c>
      <c r="P14">
        <f t="shared" si="11"/>
        <v>1</v>
      </c>
      <c r="Q14">
        <f t="shared" si="12"/>
        <v>-1</v>
      </c>
      <c r="S14" t="str">
        <f t="shared" si="3"/>
        <v>='/Users/karel/A/Websites/Excel/[050700000014.xlsx]Blad1'!$B$3</v>
      </c>
      <c r="T14" t="str">
        <f t="shared" si="4"/>
        <v>='/Users/karel/A/Websites/Excel/[050700000014.xlsx]Blad1'!$E$2</v>
      </c>
      <c r="U14" t="str">
        <f t="shared" si="5"/>
        <v>='/Users/karel/A/Websites/Excel/[050700000014.xlsx]Blad1'!$BM$379</v>
      </c>
    </row>
    <row r="15" spans="1:21" x14ac:dyDescent="0.2">
      <c r="A15">
        <f>[15]Blad1!$B$3</f>
        <v>51136</v>
      </c>
      <c r="B15">
        <f>[15]Blad1!$E$2</f>
        <v>141</v>
      </c>
      <c r="C15">
        <f>[15]Blad1!$BM$379</f>
        <v>54787</v>
      </c>
      <c r="L15">
        <f t="shared" si="0"/>
        <v>141</v>
      </c>
      <c r="M15">
        <f t="shared" si="8"/>
        <v>0</v>
      </c>
      <c r="N15">
        <f t="shared" si="9"/>
        <v>3651</v>
      </c>
      <c r="O15">
        <f t="shared" si="10"/>
        <v>1</v>
      </c>
      <c r="P15">
        <f t="shared" si="11"/>
        <v>-1</v>
      </c>
      <c r="Q15">
        <f t="shared" si="12"/>
        <v>-1</v>
      </c>
      <c r="S15" t="str">
        <f t="shared" si="3"/>
        <v>='/Users/karel/A/Websites/Excel/[050700000015.xlsx]Blad1'!$B$3</v>
      </c>
      <c r="T15" t="str">
        <f t="shared" si="4"/>
        <v>='/Users/karel/A/Websites/Excel/[050700000015.xlsx]Blad1'!$E$2</v>
      </c>
      <c r="U15" t="str">
        <f t="shared" si="5"/>
        <v>='/Users/karel/A/Websites/Excel/[050700000015.xlsx]Blad1'!$BM$379</v>
      </c>
    </row>
    <row r="16" spans="1:21" x14ac:dyDescent="0.2">
      <c r="A16">
        <f>[16]Blad1!$B$3</f>
        <v>54788</v>
      </c>
      <c r="B16">
        <f>[16]Blad1!$E$2</f>
        <v>151</v>
      </c>
      <c r="C16">
        <f>[16]Blad1!$BM$379</f>
        <v>58440</v>
      </c>
      <c r="L16">
        <f t="shared" si="0"/>
        <v>151</v>
      </c>
      <c r="M16">
        <f t="shared" si="8"/>
        <v>0</v>
      </c>
      <c r="N16">
        <f t="shared" si="9"/>
        <v>3652</v>
      </c>
      <c r="O16">
        <f t="shared" si="10"/>
        <v>1</v>
      </c>
      <c r="P16">
        <f t="shared" si="11"/>
        <v>1</v>
      </c>
      <c r="Q16">
        <f t="shared" si="12"/>
        <v>-1</v>
      </c>
      <c r="S16" t="str">
        <f t="shared" si="3"/>
        <v>='/Users/karel/A/Websites/Excel/[050700000016.xlsx]Blad1'!$B$3</v>
      </c>
      <c r="T16" t="str">
        <f t="shared" si="4"/>
        <v>='/Users/karel/A/Websites/Excel/[050700000016.xlsx]Blad1'!$E$2</v>
      </c>
      <c r="U16" t="str">
        <f t="shared" si="5"/>
        <v>='/Users/karel/A/Websites/Excel/[050700000016.xlsx]Blad1'!$BM$379</v>
      </c>
    </row>
    <row r="17" spans="1:21" x14ac:dyDescent="0.2">
      <c r="A17">
        <f>[17]Blad1!$B$3</f>
        <v>58441</v>
      </c>
      <c r="B17">
        <f>[17]Blad1!$E$2</f>
        <v>161</v>
      </c>
      <c r="C17">
        <f>[17]Blad1!$BM$379</f>
        <v>62092</v>
      </c>
      <c r="L17">
        <f t="shared" si="0"/>
        <v>161</v>
      </c>
      <c r="M17">
        <f t="shared" si="8"/>
        <v>0</v>
      </c>
      <c r="N17">
        <f t="shared" si="9"/>
        <v>3651</v>
      </c>
      <c r="O17">
        <f t="shared" si="10"/>
        <v>1</v>
      </c>
      <c r="P17">
        <f t="shared" si="11"/>
        <v>-1</v>
      </c>
      <c r="Q17">
        <f t="shared" si="12"/>
        <v>-1</v>
      </c>
      <c r="S17" t="str">
        <f t="shared" si="3"/>
        <v>='/Users/karel/A/Websites/Excel/[050700000017.xlsx]Blad1'!$B$3</v>
      </c>
      <c r="T17" t="str">
        <f t="shared" si="4"/>
        <v>='/Users/karel/A/Websites/Excel/[050700000017.xlsx]Blad1'!$E$2</v>
      </c>
      <c r="U17" t="str">
        <f t="shared" si="5"/>
        <v>='/Users/karel/A/Websites/Excel/[050700000017.xlsx]Blad1'!$BM$379</v>
      </c>
    </row>
    <row r="18" spans="1:21" x14ac:dyDescent="0.2">
      <c r="A18">
        <f>[18]Blad1!$B$3</f>
        <v>62093</v>
      </c>
      <c r="B18">
        <f>[18]Blad1!$E$2</f>
        <v>171</v>
      </c>
      <c r="C18">
        <f>[18]Blad1!$BM$379</f>
        <v>65745</v>
      </c>
      <c r="L18">
        <f t="shared" si="0"/>
        <v>171</v>
      </c>
      <c r="M18">
        <f t="shared" si="8"/>
        <v>0</v>
      </c>
      <c r="N18">
        <f t="shared" si="9"/>
        <v>3652</v>
      </c>
      <c r="O18">
        <f t="shared" si="10"/>
        <v>1</v>
      </c>
      <c r="P18">
        <f t="shared" si="11"/>
        <v>1</v>
      </c>
      <c r="Q18">
        <f t="shared" si="12"/>
        <v>-1</v>
      </c>
      <c r="S18" t="str">
        <f t="shared" si="3"/>
        <v>='/Users/karel/A/Websites/Excel/[050700000018.xlsx]Blad1'!$B$3</v>
      </c>
      <c r="T18" t="str">
        <f t="shared" si="4"/>
        <v>='/Users/karel/A/Websites/Excel/[050700000018.xlsx]Blad1'!$E$2</v>
      </c>
      <c r="U18" t="str">
        <f t="shared" si="5"/>
        <v>='/Users/karel/A/Websites/Excel/[050700000018.xlsx]Blad1'!$BM$379</v>
      </c>
    </row>
    <row r="19" spans="1:21" x14ac:dyDescent="0.2">
      <c r="A19">
        <f>[19]Blad1!$B$3</f>
        <v>65746</v>
      </c>
      <c r="B19">
        <f>[19]Blad1!$E$2</f>
        <v>181</v>
      </c>
      <c r="C19">
        <f>[19]Blad1!$BM$379</f>
        <v>69397</v>
      </c>
      <c r="L19">
        <f t="shared" si="0"/>
        <v>181</v>
      </c>
      <c r="M19">
        <f t="shared" si="8"/>
        <v>0</v>
      </c>
      <c r="N19">
        <f t="shared" si="9"/>
        <v>3651</v>
      </c>
      <c r="O19">
        <f t="shared" si="10"/>
        <v>1</v>
      </c>
      <c r="P19">
        <f t="shared" si="11"/>
        <v>-1</v>
      </c>
      <c r="Q19">
        <f t="shared" si="12"/>
        <v>-1</v>
      </c>
      <c r="S19" t="str">
        <f t="shared" si="3"/>
        <v>='/Users/karel/A/Websites/Excel/[050700000019.xlsx]Blad1'!$B$3</v>
      </c>
      <c r="T19" t="str">
        <f t="shared" si="4"/>
        <v>='/Users/karel/A/Websites/Excel/[050700000019.xlsx]Blad1'!$E$2</v>
      </c>
      <c r="U19" t="str">
        <f t="shared" si="5"/>
        <v>='/Users/karel/A/Websites/Excel/[050700000019.xlsx]Blad1'!$BM$379</v>
      </c>
    </row>
    <row r="20" spans="1:21" x14ac:dyDescent="0.2">
      <c r="A20">
        <f>[20]Blad1!$B$3</f>
        <v>69398</v>
      </c>
      <c r="B20">
        <f>[20]Blad1!$E$2</f>
        <v>191</v>
      </c>
      <c r="C20">
        <f>[20]Blad1!$BM$379</f>
        <v>73050</v>
      </c>
      <c r="L20">
        <f t="shared" si="0"/>
        <v>191</v>
      </c>
      <c r="M20">
        <f t="shared" si="8"/>
        <v>0</v>
      </c>
      <c r="N20">
        <f t="shared" si="9"/>
        <v>3652</v>
      </c>
      <c r="O20">
        <f t="shared" si="10"/>
        <v>1</v>
      </c>
      <c r="P20">
        <f t="shared" si="11"/>
        <v>1</v>
      </c>
      <c r="Q20">
        <f t="shared" si="12"/>
        <v>-1</v>
      </c>
      <c r="S20" t="str">
        <f t="shared" si="3"/>
        <v>='/Users/karel/A/Websites/Excel/[050700000020.xlsx]Blad1'!$B$3</v>
      </c>
      <c r="T20" t="str">
        <f t="shared" si="4"/>
        <v>='/Users/karel/A/Websites/Excel/[050700000020.xlsx]Blad1'!$E$2</v>
      </c>
      <c r="U20" t="str">
        <f t="shared" si="5"/>
        <v>='/Users/karel/A/Websites/Excel/[050700000020.xlsx]Blad1'!$BM$379</v>
      </c>
    </row>
    <row r="21" spans="1:21" x14ac:dyDescent="0.2">
      <c r="A21">
        <f>[21]Blad1!$B$3</f>
        <v>73051</v>
      </c>
      <c r="B21">
        <f>[21]Blad1!$E$2</f>
        <v>201</v>
      </c>
      <c r="C21">
        <f>[21]Blad1!$BM$379</f>
        <v>76702</v>
      </c>
      <c r="L21">
        <f t="shared" si="0"/>
        <v>201</v>
      </c>
      <c r="M21">
        <f t="shared" si="8"/>
        <v>0</v>
      </c>
      <c r="N21">
        <f t="shared" si="9"/>
        <v>3651</v>
      </c>
      <c r="O21">
        <f t="shared" si="10"/>
        <v>1</v>
      </c>
      <c r="P21">
        <f t="shared" si="11"/>
        <v>-1</v>
      </c>
      <c r="Q21">
        <f t="shared" si="12"/>
        <v>-1</v>
      </c>
      <c r="S21" t="str">
        <f t="shared" si="3"/>
        <v>='/Users/karel/A/Websites/Excel/[050700000021.xlsx]Blad1'!$B$3</v>
      </c>
      <c r="T21" t="str">
        <f t="shared" si="4"/>
        <v>='/Users/karel/A/Websites/Excel/[050700000021.xlsx]Blad1'!$E$2</v>
      </c>
      <c r="U21" t="str">
        <f t="shared" si="5"/>
        <v>='/Users/karel/A/Websites/Excel/[050700000021.xlsx]Blad1'!$BM$379</v>
      </c>
    </row>
    <row r="22" spans="1:21" x14ac:dyDescent="0.2">
      <c r="A22">
        <f>[22]Blad1!$B$3</f>
        <v>76703</v>
      </c>
      <c r="B22">
        <f>[22]Blad1!$E$2</f>
        <v>211</v>
      </c>
      <c r="C22">
        <f>[22]Blad1!$BM$379</f>
        <v>80355</v>
      </c>
      <c r="L22">
        <f t="shared" si="0"/>
        <v>211</v>
      </c>
      <c r="M22">
        <f t="shared" si="8"/>
        <v>0</v>
      </c>
      <c r="N22">
        <f t="shared" si="9"/>
        <v>3652</v>
      </c>
      <c r="O22">
        <f t="shared" si="10"/>
        <v>1</v>
      </c>
      <c r="P22">
        <f t="shared" si="11"/>
        <v>1</v>
      </c>
      <c r="Q22">
        <f t="shared" si="12"/>
        <v>-1</v>
      </c>
      <c r="S22" t="str">
        <f t="shared" si="3"/>
        <v>='/Users/karel/A/Websites/Excel/[050700000022.xlsx]Blad1'!$B$3</v>
      </c>
      <c r="T22" t="str">
        <f t="shared" si="4"/>
        <v>='/Users/karel/A/Websites/Excel/[050700000022.xlsx]Blad1'!$E$2</v>
      </c>
      <c r="U22" t="str">
        <f t="shared" si="5"/>
        <v>='/Users/karel/A/Websites/Excel/[050700000022.xlsx]Blad1'!$BM$379</v>
      </c>
    </row>
    <row r="23" spans="1:21" x14ac:dyDescent="0.2">
      <c r="A23">
        <f>[23]Blad1!$B$3</f>
        <v>80356</v>
      </c>
      <c r="B23">
        <f>[23]Blad1!$E$2</f>
        <v>221</v>
      </c>
      <c r="C23">
        <f>[23]Blad1!$BM$379</f>
        <v>84007</v>
      </c>
      <c r="L23">
        <f t="shared" si="0"/>
        <v>221</v>
      </c>
      <c r="M23">
        <f t="shared" si="8"/>
        <v>0</v>
      </c>
      <c r="N23">
        <f t="shared" si="9"/>
        <v>3651</v>
      </c>
      <c r="O23">
        <f t="shared" si="10"/>
        <v>1</v>
      </c>
      <c r="P23">
        <f t="shared" si="11"/>
        <v>-1</v>
      </c>
      <c r="Q23">
        <f t="shared" si="12"/>
        <v>-1</v>
      </c>
      <c r="S23" t="str">
        <f t="shared" si="3"/>
        <v>='/Users/karel/A/Websites/Excel/[050700000023.xlsx]Blad1'!$B$3</v>
      </c>
      <c r="T23" t="str">
        <f t="shared" si="4"/>
        <v>='/Users/karel/A/Websites/Excel/[050700000023.xlsx]Blad1'!$E$2</v>
      </c>
      <c r="U23" t="str">
        <f t="shared" si="5"/>
        <v>='/Users/karel/A/Websites/Excel/[050700000023.xlsx]Blad1'!$BM$379</v>
      </c>
    </row>
    <row r="24" spans="1:21" x14ac:dyDescent="0.2">
      <c r="A24">
        <f>[24]Blad1!$B$3</f>
        <v>84008</v>
      </c>
      <c r="B24">
        <f>[24]Blad1!$E$2</f>
        <v>231</v>
      </c>
      <c r="C24">
        <f>[24]Blad1!$BM$379</f>
        <v>87660</v>
      </c>
      <c r="L24">
        <f t="shared" si="0"/>
        <v>231</v>
      </c>
      <c r="M24">
        <f t="shared" si="8"/>
        <v>0</v>
      </c>
      <c r="N24">
        <f t="shared" si="9"/>
        <v>3652</v>
      </c>
      <c r="O24">
        <f t="shared" si="10"/>
        <v>1</v>
      </c>
      <c r="P24">
        <f t="shared" si="11"/>
        <v>1</v>
      </c>
      <c r="Q24">
        <f t="shared" si="12"/>
        <v>-1</v>
      </c>
      <c r="S24" t="str">
        <f t="shared" si="3"/>
        <v>='/Users/karel/A/Websites/Excel/[050700000024.xlsx]Blad1'!$B$3</v>
      </c>
      <c r="T24" t="str">
        <f t="shared" si="4"/>
        <v>='/Users/karel/A/Websites/Excel/[050700000024.xlsx]Blad1'!$E$2</v>
      </c>
      <c r="U24" t="str">
        <f t="shared" si="5"/>
        <v>='/Users/karel/A/Websites/Excel/[050700000024.xlsx]Blad1'!$BM$379</v>
      </c>
    </row>
    <row r="25" spans="1:21" x14ac:dyDescent="0.2">
      <c r="A25">
        <f>[25]Blad1!$B$3</f>
        <v>87661</v>
      </c>
      <c r="B25">
        <f>[25]Blad1!$E$2</f>
        <v>241</v>
      </c>
      <c r="C25">
        <f>[25]Blad1!$BM$379</f>
        <v>91312</v>
      </c>
      <c r="L25">
        <f t="shared" si="0"/>
        <v>241</v>
      </c>
      <c r="M25">
        <f t="shared" si="8"/>
        <v>0</v>
      </c>
      <c r="N25">
        <f t="shared" si="9"/>
        <v>3651</v>
      </c>
      <c r="O25">
        <f t="shared" si="10"/>
        <v>1</v>
      </c>
      <c r="P25">
        <f t="shared" si="11"/>
        <v>-1</v>
      </c>
      <c r="Q25">
        <f t="shared" si="12"/>
        <v>-1</v>
      </c>
      <c r="S25" t="str">
        <f t="shared" si="3"/>
        <v>='/Users/karel/A/Websites/Excel/[050700000025.xlsx]Blad1'!$B$3</v>
      </c>
      <c r="T25" t="str">
        <f t="shared" si="4"/>
        <v>='/Users/karel/A/Websites/Excel/[050700000025.xlsx]Blad1'!$E$2</v>
      </c>
      <c r="U25" t="str">
        <f t="shared" si="5"/>
        <v>='/Users/karel/A/Websites/Excel/[050700000025.xlsx]Blad1'!$BM$379</v>
      </c>
    </row>
    <row r="26" spans="1:21" x14ac:dyDescent="0.2">
      <c r="A26">
        <f>[26]Blad1!$B$3</f>
        <v>91313</v>
      </c>
      <c r="B26">
        <f>[26]Blad1!$E$2</f>
        <v>251</v>
      </c>
      <c r="C26">
        <f>[26]Blad1!$BM$379</f>
        <v>94965</v>
      </c>
      <c r="L26">
        <f t="shared" si="0"/>
        <v>251</v>
      </c>
      <c r="M26">
        <f t="shared" si="8"/>
        <v>0</v>
      </c>
      <c r="N26">
        <f t="shared" si="9"/>
        <v>3652</v>
      </c>
      <c r="O26">
        <f t="shared" si="10"/>
        <v>1</v>
      </c>
      <c r="P26">
        <f t="shared" si="11"/>
        <v>1</v>
      </c>
      <c r="Q26">
        <f t="shared" si="12"/>
        <v>-1</v>
      </c>
      <c r="S26" t="str">
        <f t="shared" si="3"/>
        <v>='/Users/karel/A/Websites/Excel/[050700000026.xlsx]Blad1'!$B$3</v>
      </c>
      <c r="T26" t="str">
        <f t="shared" si="4"/>
        <v>='/Users/karel/A/Websites/Excel/[050700000026.xlsx]Blad1'!$E$2</v>
      </c>
      <c r="U26" t="str">
        <f t="shared" si="5"/>
        <v>='/Users/karel/A/Websites/Excel/[050700000026.xlsx]Blad1'!$BM$379</v>
      </c>
    </row>
    <row r="27" spans="1:21" x14ac:dyDescent="0.2">
      <c r="A27">
        <f>[27]Blad1!$B$3</f>
        <v>94966</v>
      </c>
      <c r="B27">
        <f>[27]Blad1!$E$2</f>
        <v>261</v>
      </c>
      <c r="C27">
        <f>[27]Blad1!$BM$379</f>
        <v>98617</v>
      </c>
      <c r="L27">
        <f t="shared" si="0"/>
        <v>261</v>
      </c>
      <c r="M27">
        <f t="shared" si="8"/>
        <v>0</v>
      </c>
      <c r="N27">
        <f t="shared" si="9"/>
        <v>3651</v>
      </c>
      <c r="O27">
        <f t="shared" si="10"/>
        <v>1</v>
      </c>
      <c r="P27">
        <f t="shared" si="11"/>
        <v>-1</v>
      </c>
      <c r="Q27">
        <f t="shared" si="12"/>
        <v>-1</v>
      </c>
      <c r="S27" t="str">
        <f t="shared" si="3"/>
        <v>='/Users/karel/A/Websites/Excel/[050700000027.xlsx]Blad1'!$B$3</v>
      </c>
      <c r="T27" t="str">
        <f t="shared" si="4"/>
        <v>='/Users/karel/A/Websites/Excel/[050700000027.xlsx]Blad1'!$E$2</v>
      </c>
      <c r="U27" t="str">
        <f t="shared" si="5"/>
        <v>='/Users/karel/A/Websites/Excel/[050700000027.xlsx]Blad1'!$BM$379</v>
      </c>
    </row>
    <row r="28" spans="1:21" x14ac:dyDescent="0.2">
      <c r="A28">
        <f>[28]Blad1!$B$3</f>
        <v>98618</v>
      </c>
      <c r="B28">
        <f>[28]Blad1!$E$2</f>
        <v>271</v>
      </c>
      <c r="C28">
        <f>[28]Blad1!$BM$379</f>
        <v>102270</v>
      </c>
      <c r="L28">
        <f t="shared" si="0"/>
        <v>271</v>
      </c>
      <c r="M28">
        <f t="shared" si="8"/>
        <v>0</v>
      </c>
      <c r="N28">
        <f t="shared" si="9"/>
        <v>3652</v>
      </c>
      <c r="O28">
        <f t="shared" si="10"/>
        <v>1</v>
      </c>
      <c r="P28">
        <f t="shared" si="11"/>
        <v>1</v>
      </c>
      <c r="Q28">
        <f t="shared" si="12"/>
        <v>-1</v>
      </c>
      <c r="S28" t="str">
        <f t="shared" si="3"/>
        <v>='/Users/karel/A/Websites/Excel/[050700000028.xlsx]Blad1'!$B$3</v>
      </c>
      <c r="T28" t="str">
        <f t="shared" si="4"/>
        <v>='/Users/karel/A/Websites/Excel/[050700000028.xlsx]Blad1'!$E$2</v>
      </c>
      <c r="U28" t="str">
        <f t="shared" si="5"/>
        <v>='/Users/karel/A/Websites/Excel/[050700000028.xlsx]Blad1'!$BM$379</v>
      </c>
    </row>
    <row r="29" spans="1:21" x14ac:dyDescent="0.2">
      <c r="A29">
        <f>[29]Blad1!$B$3</f>
        <v>102271</v>
      </c>
      <c r="B29">
        <f>[29]Blad1!$E$2</f>
        <v>281</v>
      </c>
      <c r="C29">
        <f>[29]Blad1!$BM$379</f>
        <v>105922</v>
      </c>
      <c r="L29">
        <f t="shared" si="0"/>
        <v>281</v>
      </c>
      <c r="M29">
        <f t="shared" si="8"/>
        <v>0</v>
      </c>
      <c r="N29">
        <f t="shared" si="9"/>
        <v>3651</v>
      </c>
      <c r="O29">
        <f t="shared" si="10"/>
        <v>1</v>
      </c>
      <c r="P29">
        <f t="shared" si="11"/>
        <v>-1</v>
      </c>
      <c r="Q29">
        <f t="shared" si="12"/>
        <v>-1</v>
      </c>
      <c r="S29" t="str">
        <f t="shared" si="3"/>
        <v>='/Users/karel/A/Websites/Excel/[050700000029.xlsx]Blad1'!$B$3</v>
      </c>
      <c r="T29" t="str">
        <f t="shared" si="4"/>
        <v>='/Users/karel/A/Websites/Excel/[050700000029.xlsx]Blad1'!$E$2</v>
      </c>
      <c r="U29" t="str">
        <f t="shared" si="5"/>
        <v>='/Users/karel/A/Websites/Excel/[050700000029.xlsx]Blad1'!$BM$379</v>
      </c>
    </row>
    <row r="30" spans="1:21" x14ac:dyDescent="0.2">
      <c r="A30">
        <f>[30]Blad1!$B$3</f>
        <v>105923</v>
      </c>
      <c r="B30">
        <f>[30]Blad1!$E$2</f>
        <v>291</v>
      </c>
      <c r="C30">
        <f>[30]Blad1!$BM$379</f>
        <v>109575</v>
      </c>
      <c r="L30">
        <f t="shared" si="0"/>
        <v>291</v>
      </c>
      <c r="M30">
        <f t="shared" si="8"/>
        <v>0</v>
      </c>
      <c r="N30">
        <f t="shared" si="9"/>
        <v>3652</v>
      </c>
      <c r="O30">
        <f t="shared" si="10"/>
        <v>1</v>
      </c>
      <c r="P30">
        <f t="shared" si="11"/>
        <v>1</v>
      </c>
      <c r="Q30">
        <f t="shared" si="12"/>
        <v>-1</v>
      </c>
      <c r="S30" t="str">
        <f t="shared" si="3"/>
        <v>='/Users/karel/A/Websites/Excel/[050700000030.xlsx]Blad1'!$B$3</v>
      </c>
      <c r="T30" t="str">
        <f t="shared" si="4"/>
        <v>='/Users/karel/A/Websites/Excel/[050700000030.xlsx]Blad1'!$E$2</v>
      </c>
      <c r="U30" t="str">
        <f t="shared" si="5"/>
        <v>='/Users/karel/A/Websites/Excel/[050700000030.xlsx]Blad1'!$BM$379</v>
      </c>
    </row>
    <row r="31" spans="1:21" x14ac:dyDescent="0.2">
      <c r="A31">
        <f>[31]Blad1!$B$3</f>
        <v>109576</v>
      </c>
      <c r="B31">
        <f>[31]Blad1!$E$2</f>
        <v>301</v>
      </c>
      <c r="C31">
        <f>[31]Blad1!$BM$379</f>
        <v>113227</v>
      </c>
      <c r="L31">
        <f t="shared" si="0"/>
        <v>301</v>
      </c>
      <c r="M31">
        <f t="shared" si="8"/>
        <v>0</v>
      </c>
      <c r="N31">
        <f t="shared" si="9"/>
        <v>3651</v>
      </c>
      <c r="O31">
        <f t="shared" si="10"/>
        <v>1</v>
      </c>
      <c r="P31">
        <f t="shared" si="11"/>
        <v>-1</v>
      </c>
      <c r="Q31">
        <f t="shared" si="12"/>
        <v>-1</v>
      </c>
      <c r="S31" t="str">
        <f t="shared" si="3"/>
        <v>='/Users/karel/A/Websites/Excel/[050700000031.xlsx]Blad1'!$B$3</v>
      </c>
      <c r="T31" t="str">
        <f t="shared" si="4"/>
        <v>='/Users/karel/A/Websites/Excel/[050700000031.xlsx]Blad1'!$E$2</v>
      </c>
      <c r="U31" t="str">
        <f t="shared" si="5"/>
        <v>='/Users/karel/A/Websites/Excel/[050700000031.xlsx]Blad1'!$BM$379</v>
      </c>
    </row>
    <row r="32" spans="1:21" x14ac:dyDescent="0.2">
      <c r="A32">
        <f>[32]Blad1!$B$3</f>
        <v>113228</v>
      </c>
      <c r="B32">
        <f>[32]Blad1!$E$2</f>
        <v>311</v>
      </c>
      <c r="C32">
        <f>[32]Blad1!$BM$379</f>
        <v>116880</v>
      </c>
      <c r="L32">
        <f t="shared" si="0"/>
        <v>311</v>
      </c>
      <c r="M32">
        <f t="shared" si="8"/>
        <v>0</v>
      </c>
      <c r="N32">
        <f t="shared" si="9"/>
        <v>3652</v>
      </c>
      <c r="O32">
        <f t="shared" si="10"/>
        <v>1</v>
      </c>
      <c r="P32">
        <f t="shared" si="11"/>
        <v>1</v>
      </c>
      <c r="Q32">
        <f t="shared" si="12"/>
        <v>-1</v>
      </c>
      <c r="S32" t="str">
        <f t="shared" si="3"/>
        <v>='/Users/karel/A/Websites/Excel/[050700000032.xlsx]Blad1'!$B$3</v>
      </c>
      <c r="T32" t="str">
        <f t="shared" si="4"/>
        <v>='/Users/karel/A/Websites/Excel/[050700000032.xlsx]Blad1'!$E$2</v>
      </c>
      <c r="U32" t="str">
        <f t="shared" si="5"/>
        <v>='/Users/karel/A/Websites/Excel/[050700000032.xlsx]Blad1'!$BM$379</v>
      </c>
    </row>
    <row r="33" spans="1:21" x14ac:dyDescent="0.2">
      <c r="A33">
        <f>[33]Blad1!$B$3</f>
        <v>116881</v>
      </c>
      <c r="B33">
        <f>[33]Blad1!$E$2</f>
        <v>321</v>
      </c>
      <c r="C33">
        <f>[33]Blad1!$BM$379</f>
        <v>120532</v>
      </c>
      <c r="L33">
        <f t="shared" si="0"/>
        <v>321</v>
      </c>
      <c r="M33">
        <f t="shared" si="8"/>
        <v>0</v>
      </c>
      <c r="N33">
        <f t="shared" si="9"/>
        <v>3651</v>
      </c>
      <c r="O33">
        <f t="shared" si="10"/>
        <v>1</v>
      </c>
      <c r="P33">
        <f t="shared" si="11"/>
        <v>-1</v>
      </c>
      <c r="Q33">
        <f t="shared" si="12"/>
        <v>-1</v>
      </c>
      <c r="S33" t="str">
        <f t="shared" si="3"/>
        <v>='/Users/karel/A/Websites/Excel/[050700000033.xlsx]Blad1'!$B$3</v>
      </c>
      <c r="T33" t="str">
        <f t="shared" si="4"/>
        <v>='/Users/karel/A/Websites/Excel/[050700000033.xlsx]Blad1'!$E$2</v>
      </c>
      <c r="U33" t="str">
        <f t="shared" si="5"/>
        <v>='/Users/karel/A/Websites/Excel/[050700000033.xlsx]Blad1'!$BM$379</v>
      </c>
    </row>
    <row r="34" spans="1:21" x14ac:dyDescent="0.2">
      <c r="A34">
        <f>[34]Blad1!$B$3</f>
        <v>120533</v>
      </c>
      <c r="B34">
        <f>[34]Blad1!$E$2</f>
        <v>331</v>
      </c>
      <c r="C34">
        <f>[34]Blad1!$BM$379</f>
        <v>124185</v>
      </c>
      <c r="L34">
        <f t="shared" si="0"/>
        <v>331</v>
      </c>
      <c r="M34">
        <f t="shared" si="8"/>
        <v>0</v>
      </c>
      <c r="N34">
        <f t="shared" si="9"/>
        <v>3652</v>
      </c>
      <c r="O34">
        <f t="shared" si="10"/>
        <v>1</v>
      </c>
      <c r="P34">
        <f t="shared" si="11"/>
        <v>1</v>
      </c>
      <c r="Q34">
        <f t="shared" si="12"/>
        <v>-1</v>
      </c>
      <c r="S34" t="str">
        <f t="shared" si="3"/>
        <v>='/Users/karel/A/Websites/Excel/[050700000034.xlsx]Blad1'!$B$3</v>
      </c>
      <c r="T34" t="str">
        <f t="shared" si="4"/>
        <v>='/Users/karel/A/Websites/Excel/[050700000034.xlsx]Blad1'!$E$2</v>
      </c>
      <c r="U34" t="str">
        <f t="shared" si="5"/>
        <v>='/Users/karel/A/Websites/Excel/[050700000034.xlsx]Blad1'!$BM$379</v>
      </c>
    </row>
    <row r="35" spans="1:21" x14ac:dyDescent="0.2">
      <c r="A35">
        <f>[35]Blad1!$B$3</f>
        <v>124186</v>
      </c>
      <c r="B35">
        <f>[35]Blad1!$E$2</f>
        <v>341</v>
      </c>
      <c r="C35">
        <f>[35]Blad1!$BM$379</f>
        <v>127837</v>
      </c>
      <c r="L35">
        <f t="shared" si="0"/>
        <v>341</v>
      </c>
      <c r="M35">
        <f t="shared" si="8"/>
        <v>0</v>
      </c>
      <c r="N35">
        <f t="shared" si="9"/>
        <v>3651</v>
      </c>
      <c r="O35">
        <f t="shared" si="10"/>
        <v>1</v>
      </c>
      <c r="P35">
        <f t="shared" si="11"/>
        <v>-1</v>
      </c>
      <c r="Q35">
        <f t="shared" si="12"/>
        <v>-1</v>
      </c>
      <c r="S35" t="str">
        <f t="shared" si="3"/>
        <v>='/Users/karel/A/Websites/Excel/[050700000035.xlsx]Blad1'!$B$3</v>
      </c>
      <c r="T35" t="str">
        <f t="shared" si="4"/>
        <v>='/Users/karel/A/Websites/Excel/[050700000035.xlsx]Blad1'!$E$2</v>
      </c>
      <c r="U35" t="str">
        <f t="shared" si="5"/>
        <v>='/Users/karel/A/Websites/Excel/[050700000035.xlsx]Blad1'!$BM$379</v>
      </c>
    </row>
    <row r="36" spans="1:21" x14ac:dyDescent="0.2">
      <c r="A36">
        <f>[36]Blad1!$B$3</f>
        <v>127838</v>
      </c>
      <c r="B36">
        <f>[36]Blad1!$E$2</f>
        <v>351</v>
      </c>
      <c r="C36">
        <f>[36]Blad1!$BM$379</f>
        <v>131490</v>
      </c>
      <c r="L36">
        <f t="shared" si="0"/>
        <v>351</v>
      </c>
      <c r="M36">
        <f t="shared" si="8"/>
        <v>0</v>
      </c>
      <c r="N36">
        <f t="shared" si="9"/>
        <v>3652</v>
      </c>
      <c r="O36">
        <f t="shared" si="10"/>
        <v>1</v>
      </c>
      <c r="P36">
        <f t="shared" si="11"/>
        <v>1</v>
      </c>
      <c r="Q36">
        <f t="shared" si="12"/>
        <v>-1</v>
      </c>
      <c r="S36" t="str">
        <f t="shared" si="3"/>
        <v>='/Users/karel/A/Websites/Excel/[050700000036.xlsx]Blad1'!$B$3</v>
      </c>
      <c r="T36" t="str">
        <f t="shared" si="4"/>
        <v>='/Users/karel/A/Websites/Excel/[050700000036.xlsx]Blad1'!$E$2</v>
      </c>
      <c r="U36" t="str">
        <f t="shared" si="5"/>
        <v>='/Users/karel/A/Websites/Excel/[050700000036.xlsx]Blad1'!$BM$379</v>
      </c>
    </row>
    <row r="37" spans="1:21" x14ac:dyDescent="0.2">
      <c r="A37">
        <f>[37]Blad1!$B$3</f>
        <v>131491</v>
      </c>
      <c r="B37">
        <f>[37]Blad1!$E$2</f>
        <v>361</v>
      </c>
      <c r="C37">
        <f>[37]Blad1!$BM$379</f>
        <v>135142</v>
      </c>
      <c r="L37">
        <f t="shared" si="0"/>
        <v>361</v>
      </c>
      <c r="M37">
        <f t="shared" si="8"/>
        <v>0</v>
      </c>
      <c r="N37">
        <f t="shared" si="9"/>
        <v>3651</v>
      </c>
      <c r="O37">
        <f t="shared" si="10"/>
        <v>1</v>
      </c>
      <c r="P37">
        <f t="shared" si="11"/>
        <v>-1</v>
      </c>
      <c r="Q37">
        <f t="shared" si="12"/>
        <v>-1</v>
      </c>
      <c r="S37" t="str">
        <f t="shared" si="3"/>
        <v>='/Users/karel/A/Websites/Excel/[050700000037.xlsx]Blad1'!$B$3</v>
      </c>
      <c r="T37" t="str">
        <f t="shared" si="4"/>
        <v>='/Users/karel/A/Websites/Excel/[050700000037.xlsx]Blad1'!$E$2</v>
      </c>
      <c r="U37" t="str">
        <f t="shared" si="5"/>
        <v>='/Users/karel/A/Websites/Excel/[050700000037.xlsx]Blad1'!$BM$379</v>
      </c>
    </row>
    <row r="38" spans="1:21" x14ac:dyDescent="0.2">
      <c r="A38">
        <f>[38]Blad1!$B$3</f>
        <v>135143</v>
      </c>
      <c r="B38">
        <f>[38]Blad1!$E$2</f>
        <v>371</v>
      </c>
      <c r="C38">
        <f>[38]Blad1!$BM$379</f>
        <v>138795</v>
      </c>
      <c r="L38">
        <f t="shared" si="0"/>
        <v>371</v>
      </c>
      <c r="M38">
        <f t="shared" si="8"/>
        <v>0</v>
      </c>
      <c r="N38">
        <f t="shared" si="9"/>
        <v>3652</v>
      </c>
      <c r="O38">
        <f t="shared" si="10"/>
        <v>1</v>
      </c>
      <c r="P38">
        <f t="shared" si="11"/>
        <v>1</v>
      </c>
      <c r="Q38">
        <f t="shared" si="12"/>
        <v>-1</v>
      </c>
      <c r="S38" t="str">
        <f t="shared" si="3"/>
        <v>='/Users/karel/A/Websites/Excel/[050700000038.xlsx]Blad1'!$B$3</v>
      </c>
      <c r="T38" t="str">
        <f t="shared" si="4"/>
        <v>='/Users/karel/A/Websites/Excel/[050700000038.xlsx]Blad1'!$E$2</v>
      </c>
      <c r="U38" t="str">
        <f t="shared" si="5"/>
        <v>='/Users/karel/A/Websites/Excel/[050700000038.xlsx]Blad1'!$BM$379</v>
      </c>
    </row>
    <row r="39" spans="1:21" x14ac:dyDescent="0.2">
      <c r="A39">
        <f>[39]Blad1!$B$3</f>
        <v>138796</v>
      </c>
      <c r="B39">
        <f>[39]Blad1!$E$2</f>
        <v>381</v>
      </c>
      <c r="C39">
        <f>[39]Blad1!$BM$379</f>
        <v>142447</v>
      </c>
      <c r="L39">
        <f t="shared" si="0"/>
        <v>381</v>
      </c>
      <c r="M39">
        <f t="shared" si="8"/>
        <v>0</v>
      </c>
      <c r="N39">
        <f t="shared" si="9"/>
        <v>3651</v>
      </c>
      <c r="O39">
        <f t="shared" si="10"/>
        <v>1</v>
      </c>
      <c r="P39">
        <f t="shared" si="11"/>
        <v>-1</v>
      </c>
      <c r="Q39">
        <f t="shared" si="12"/>
        <v>-1</v>
      </c>
      <c r="S39" t="str">
        <f t="shared" si="3"/>
        <v>='/Users/karel/A/Websites/Excel/[050700000039.xlsx]Blad1'!$B$3</v>
      </c>
      <c r="T39" t="str">
        <f t="shared" si="4"/>
        <v>='/Users/karel/A/Websites/Excel/[050700000039.xlsx]Blad1'!$E$2</v>
      </c>
      <c r="U39" t="str">
        <f t="shared" si="5"/>
        <v>='/Users/karel/A/Websites/Excel/[050700000039.xlsx]Blad1'!$BM$379</v>
      </c>
    </row>
    <row r="40" spans="1:21" x14ac:dyDescent="0.2">
      <c r="A40">
        <f>[40]Blad1!$B$3</f>
        <v>142448</v>
      </c>
      <c r="B40">
        <f>[40]Blad1!$E$2</f>
        <v>391</v>
      </c>
      <c r="C40">
        <f>[40]Blad1!$BM$379</f>
        <v>146100</v>
      </c>
      <c r="L40">
        <f t="shared" si="0"/>
        <v>391</v>
      </c>
      <c r="M40">
        <f t="shared" si="8"/>
        <v>0</v>
      </c>
      <c r="N40">
        <f t="shared" si="9"/>
        <v>3652</v>
      </c>
      <c r="O40">
        <f t="shared" si="10"/>
        <v>1</v>
      </c>
      <c r="P40">
        <f t="shared" si="11"/>
        <v>1</v>
      </c>
      <c r="Q40">
        <f t="shared" si="12"/>
        <v>-1</v>
      </c>
      <c r="S40" t="str">
        <f t="shared" si="3"/>
        <v>='/Users/karel/A/Websites/Excel/[050700000040.xlsx]Blad1'!$B$3</v>
      </c>
      <c r="T40" t="str">
        <f t="shared" si="4"/>
        <v>='/Users/karel/A/Websites/Excel/[050700000040.xlsx]Blad1'!$E$2</v>
      </c>
      <c r="U40" t="str">
        <f t="shared" si="5"/>
        <v>='/Users/karel/A/Websites/Excel/[050700000040.xlsx]Blad1'!$BM$379</v>
      </c>
    </row>
    <row r="41" spans="1:21" x14ac:dyDescent="0.2">
      <c r="A41">
        <f>[41]Blad1!$B$3</f>
        <v>146101</v>
      </c>
      <c r="B41">
        <f>[41]Blad1!$E$2</f>
        <v>401</v>
      </c>
      <c r="C41">
        <f>[41]Blad1!$BM$379</f>
        <v>149752</v>
      </c>
      <c r="L41">
        <f t="shared" si="0"/>
        <v>401</v>
      </c>
      <c r="M41">
        <f t="shared" si="8"/>
        <v>0</v>
      </c>
      <c r="N41">
        <f t="shared" si="9"/>
        <v>3651</v>
      </c>
      <c r="O41">
        <f t="shared" si="10"/>
        <v>1</v>
      </c>
      <c r="P41">
        <f t="shared" si="11"/>
        <v>-1</v>
      </c>
      <c r="Q41">
        <f t="shared" si="12"/>
        <v>-1</v>
      </c>
      <c r="S41" t="str">
        <f t="shared" si="3"/>
        <v>='/Users/karel/A/Websites/Excel/[050700000041.xlsx]Blad1'!$B$3</v>
      </c>
      <c r="T41" t="str">
        <f t="shared" si="4"/>
        <v>='/Users/karel/A/Websites/Excel/[050700000041.xlsx]Blad1'!$E$2</v>
      </c>
      <c r="U41" t="str">
        <f t="shared" si="5"/>
        <v>='/Users/karel/A/Websites/Excel/[050700000041.xlsx]Blad1'!$BM$379</v>
      </c>
    </row>
    <row r="42" spans="1:21" x14ac:dyDescent="0.2">
      <c r="A42">
        <f>[42]Blad1!$B$3</f>
        <v>149753</v>
      </c>
      <c r="B42">
        <f>[42]Blad1!$E$2</f>
        <v>411</v>
      </c>
      <c r="C42">
        <f>[42]Blad1!$BM$379</f>
        <v>153405</v>
      </c>
      <c r="L42">
        <f t="shared" si="0"/>
        <v>411</v>
      </c>
      <c r="M42">
        <f t="shared" si="8"/>
        <v>0</v>
      </c>
      <c r="N42">
        <f t="shared" si="9"/>
        <v>3652</v>
      </c>
      <c r="O42">
        <f t="shared" si="10"/>
        <v>1</v>
      </c>
      <c r="P42">
        <f t="shared" si="11"/>
        <v>1</v>
      </c>
      <c r="Q42">
        <f t="shared" si="12"/>
        <v>-1</v>
      </c>
      <c r="S42" t="str">
        <f t="shared" si="3"/>
        <v>='/Users/karel/A/Websites/Excel/[050700000042.xlsx]Blad1'!$B$3</v>
      </c>
      <c r="T42" t="str">
        <f t="shared" si="4"/>
        <v>='/Users/karel/A/Websites/Excel/[050700000042.xlsx]Blad1'!$E$2</v>
      </c>
      <c r="U42" t="str">
        <f t="shared" si="5"/>
        <v>='/Users/karel/A/Websites/Excel/[050700000042.xlsx]Blad1'!$BM$379</v>
      </c>
    </row>
    <row r="43" spans="1:21" x14ac:dyDescent="0.2">
      <c r="A43">
        <f>[43]Blad1!$B$3</f>
        <v>153406</v>
      </c>
      <c r="B43">
        <f>[43]Blad1!$E$2</f>
        <v>421</v>
      </c>
      <c r="C43">
        <f>[43]Blad1!$BM$379</f>
        <v>157057</v>
      </c>
      <c r="L43">
        <f t="shared" si="0"/>
        <v>421</v>
      </c>
      <c r="M43">
        <f t="shared" si="8"/>
        <v>0</v>
      </c>
      <c r="N43">
        <f t="shared" si="9"/>
        <v>3651</v>
      </c>
      <c r="O43">
        <f t="shared" si="10"/>
        <v>1</v>
      </c>
      <c r="P43">
        <f t="shared" si="11"/>
        <v>-1</v>
      </c>
      <c r="Q43">
        <f t="shared" si="12"/>
        <v>-1</v>
      </c>
      <c r="S43" t="str">
        <f t="shared" si="3"/>
        <v>='/Users/karel/A/Websites/Excel/[050700000043.xlsx]Blad1'!$B$3</v>
      </c>
      <c r="T43" t="str">
        <f t="shared" si="4"/>
        <v>='/Users/karel/A/Websites/Excel/[050700000043.xlsx]Blad1'!$E$2</v>
      </c>
      <c r="U43" t="str">
        <f t="shared" si="5"/>
        <v>='/Users/karel/A/Websites/Excel/[050700000043.xlsx]Blad1'!$BM$379</v>
      </c>
    </row>
    <row r="44" spans="1:21" x14ac:dyDescent="0.2">
      <c r="A44">
        <f>[44]Blad1!$B$3</f>
        <v>157058</v>
      </c>
      <c r="B44">
        <f>[44]Blad1!$E$2</f>
        <v>431</v>
      </c>
      <c r="C44">
        <f>[44]Blad1!$BM$379</f>
        <v>160710</v>
      </c>
      <c r="L44">
        <f t="shared" si="0"/>
        <v>431</v>
      </c>
      <c r="M44">
        <f t="shared" si="8"/>
        <v>0</v>
      </c>
      <c r="N44">
        <f t="shared" si="9"/>
        <v>3652</v>
      </c>
      <c r="O44">
        <f t="shared" si="10"/>
        <v>1</v>
      </c>
      <c r="P44">
        <f t="shared" si="11"/>
        <v>1</v>
      </c>
      <c r="Q44">
        <f t="shared" si="12"/>
        <v>-1</v>
      </c>
      <c r="S44" t="str">
        <f t="shared" si="3"/>
        <v>='/Users/karel/A/Websites/Excel/[050700000044.xlsx]Blad1'!$B$3</v>
      </c>
      <c r="T44" t="str">
        <f t="shared" si="4"/>
        <v>='/Users/karel/A/Websites/Excel/[050700000044.xlsx]Blad1'!$E$2</v>
      </c>
      <c r="U44" t="str">
        <f t="shared" si="5"/>
        <v>='/Users/karel/A/Websites/Excel/[050700000044.xlsx]Blad1'!$BM$379</v>
      </c>
    </row>
    <row r="45" spans="1:21" x14ac:dyDescent="0.2">
      <c r="A45">
        <f>[45]Blad1!$B$3</f>
        <v>160711</v>
      </c>
      <c r="B45">
        <f>[45]Blad1!$E$2</f>
        <v>441</v>
      </c>
      <c r="C45">
        <f>[45]Blad1!$BM$379</f>
        <v>164362</v>
      </c>
      <c r="L45">
        <f t="shared" si="0"/>
        <v>441</v>
      </c>
      <c r="M45">
        <f t="shared" si="8"/>
        <v>0</v>
      </c>
      <c r="N45">
        <f t="shared" si="9"/>
        <v>3651</v>
      </c>
      <c r="O45">
        <f t="shared" si="10"/>
        <v>1</v>
      </c>
      <c r="P45">
        <f t="shared" si="11"/>
        <v>-1</v>
      </c>
      <c r="Q45">
        <f t="shared" si="12"/>
        <v>-1</v>
      </c>
      <c r="S45" t="str">
        <f t="shared" si="3"/>
        <v>='/Users/karel/A/Websites/Excel/[050700000045.xlsx]Blad1'!$B$3</v>
      </c>
      <c r="T45" t="str">
        <f t="shared" si="4"/>
        <v>='/Users/karel/A/Websites/Excel/[050700000045.xlsx]Blad1'!$E$2</v>
      </c>
      <c r="U45" t="str">
        <f t="shared" si="5"/>
        <v>='/Users/karel/A/Websites/Excel/[050700000045.xlsx]Blad1'!$BM$379</v>
      </c>
    </row>
    <row r="46" spans="1:21" x14ac:dyDescent="0.2">
      <c r="A46">
        <f>[46]Blad1!$B$3</f>
        <v>164363</v>
      </c>
      <c r="B46">
        <f>[46]Blad1!$E$2</f>
        <v>451</v>
      </c>
      <c r="C46">
        <f>[46]Blad1!$BM$379</f>
        <v>168015</v>
      </c>
      <c r="L46">
        <f t="shared" si="0"/>
        <v>451</v>
      </c>
      <c r="M46">
        <f t="shared" si="8"/>
        <v>0</v>
      </c>
      <c r="N46">
        <f t="shared" si="9"/>
        <v>3652</v>
      </c>
      <c r="O46">
        <f t="shared" si="10"/>
        <v>1</v>
      </c>
      <c r="P46">
        <f t="shared" si="11"/>
        <v>1</v>
      </c>
      <c r="Q46">
        <f t="shared" si="12"/>
        <v>-1</v>
      </c>
      <c r="S46" t="str">
        <f t="shared" si="3"/>
        <v>='/Users/karel/A/Websites/Excel/[050700000046.xlsx]Blad1'!$B$3</v>
      </c>
      <c r="T46" t="str">
        <f t="shared" si="4"/>
        <v>='/Users/karel/A/Websites/Excel/[050700000046.xlsx]Blad1'!$E$2</v>
      </c>
      <c r="U46" t="str">
        <f t="shared" si="5"/>
        <v>='/Users/karel/A/Websites/Excel/[050700000046.xlsx]Blad1'!$BM$379</v>
      </c>
    </row>
    <row r="47" spans="1:21" x14ac:dyDescent="0.2">
      <c r="A47">
        <f>[47]Blad1!$B$3</f>
        <v>168016</v>
      </c>
      <c r="B47">
        <f>[47]Blad1!$E$2</f>
        <v>461</v>
      </c>
      <c r="C47">
        <f>[47]Blad1!$BM$379</f>
        <v>171667</v>
      </c>
      <c r="L47">
        <f t="shared" si="0"/>
        <v>461</v>
      </c>
      <c r="M47">
        <f t="shared" si="8"/>
        <v>0</v>
      </c>
      <c r="N47">
        <f t="shared" si="9"/>
        <v>3651</v>
      </c>
      <c r="O47">
        <f t="shared" si="10"/>
        <v>1</v>
      </c>
      <c r="P47">
        <f t="shared" si="11"/>
        <v>-1</v>
      </c>
      <c r="Q47">
        <f t="shared" si="12"/>
        <v>-1</v>
      </c>
      <c r="S47" t="str">
        <f t="shared" si="3"/>
        <v>='/Users/karel/A/Websites/Excel/[050700000047.xlsx]Blad1'!$B$3</v>
      </c>
      <c r="T47" t="str">
        <f t="shared" si="4"/>
        <v>='/Users/karel/A/Websites/Excel/[050700000047.xlsx]Blad1'!$E$2</v>
      </c>
      <c r="U47" t="str">
        <f t="shared" si="5"/>
        <v>='/Users/karel/A/Websites/Excel/[050700000047.xlsx]Blad1'!$BM$379</v>
      </c>
    </row>
    <row r="48" spans="1:21" x14ac:dyDescent="0.2">
      <c r="A48">
        <f>[48]Blad1!$B$3</f>
        <v>171668</v>
      </c>
      <c r="B48">
        <f>[48]Blad1!$E$2</f>
        <v>471</v>
      </c>
      <c r="C48">
        <f>[48]Blad1!$BM$379</f>
        <v>175320</v>
      </c>
      <c r="L48">
        <f t="shared" si="0"/>
        <v>471</v>
      </c>
      <c r="M48">
        <f t="shared" si="8"/>
        <v>0</v>
      </c>
      <c r="N48">
        <f t="shared" si="9"/>
        <v>3652</v>
      </c>
      <c r="O48">
        <f t="shared" si="10"/>
        <v>1</v>
      </c>
      <c r="P48">
        <f t="shared" si="11"/>
        <v>1</v>
      </c>
      <c r="Q48">
        <f t="shared" si="12"/>
        <v>-1</v>
      </c>
      <c r="S48" t="str">
        <f t="shared" si="3"/>
        <v>='/Users/karel/A/Websites/Excel/[050700000048.xlsx]Blad1'!$B$3</v>
      </c>
      <c r="T48" t="str">
        <f t="shared" si="4"/>
        <v>='/Users/karel/A/Websites/Excel/[050700000048.xlsx]Blad1'!$E$2</v>
      </c>
      <c r="U48" t="str">
        <f t="shared" si="5"/>
        <v>='/Users/karel/A/Websites/Excel/[050700000048.xlsx]Blad1'!$BM$379</v>
      </c>
    </row>
    <row r="49" spans="1:21" x14ac:dyDescent="0.2">
      <c r="A49">
        <f>[49]Blad1!$B$3</f>
        <v>175321</v>
      </c>
      <c r="B49">
        <f>[49]Blad1!$E$2</f>
        <v>481</v>
      </c>
      <c r="C49">
        <f>[49]Blad1!$BM$379</f>
        <v>178972</v>
      </c>
      <c r="L49">
        <f t="shared" si="0"/>
        <v>481</v>
      </c>
      <c r="M49">
        <f t="shared" si="8"/>
        <v>0</v>
      </c>
      <c r="N49">
        <f t="shared" si="9"/>
        <v>3651</v>
      </c>
      <c r="O49">
        <f t="shared" si="10"/>
        <v>1</v>
      </c>
      <c r="P49">
        <f t="shared" si="11"/>
        <v>-1</v>
      </c>
      <c r="Q49">
        <f t="shared" si="12"/>
        <v>-1</v>
      </c>
      <c r="S49" t="str">
        <f t="shared" si="3"/>
        <v>='/Users/karel/A/Websites/Excel/[050700000049.xlsx]Blad1'!$B$3</v>
      </c>
      <c r="T49" t="str">
        <f t="shared" si="4"/>
        <v>='/Users/karel/A/Websites/Excel/[050700000049.xlsx]Blad1'!$E$2</v>
      </c>
      <c r="U49" t="str">
        <f t="shared" si="5"/>
        <v>='/Users/karel/A/Websites/Excel/[050700000049.xlsx]Blad1'!$BM$379</v>
      </c>
    </row>
    <row r="50" spans="1:21" x14ac:dyDescent="0.2">
      <c r="A50">
        <f>[50]Blad1!$B$3</f>
        <v>178973</v>
      </c>
      <c r="B50">
        <f>[50]Blad1!$E$2</f>
        <v>491</v>
      </c>
      <c r="C50">
        <f>[50]Blad1!$BM$379</f>
        <v>182625</v>
      </c>
      <c r="L50">
        <f t="shared" si="0"/>
        <v>491</v>
      </c>
      <c r="M50">
        <f t="shared" si="8"/>
        <v>0</v>
      </c>
      <c r="N50">
        <f t="shared" si="9"/>
        <v>3652</v>
      </c>
      <c r="O50">
        <f t="shared" si="10"/>
        <v>1</v>
      </c>
      <c r="P50">
        <f t="shared" si="11"/>
        <v>1</v>
      </c>
      <c r="Q50">
        <f t="shared" si="12"/>
        <v>-1</v>
      </c>
      <c r="S50" t="str">
        <f t="shared" si="3"/>
        <v>='/Users/karel/A/Websites/Excel/[050700000050.xlsx]Blad1'!$B$3</v>
      </c>
      <c r="T50" t="str">
        <f t="shared" si="4"/>
        <v>='/Users/karel/A/Websites/Excel/[050700000050.xlsx]Blad1'!$E$2</v>
      </c>
      <c r="U50" t="str">
        <f t="shared" si="5"/>
        <v>='/Users/karel/A/Websites/Excel/[050700000050.xlsx]Blad1'!$BM$379</v>
      </c>
    </row>
    <row r="51" spans="1:21" x14ac:dyDescent="0.2">
      <c r="A51">
        <f>[51]Blad1!$B$3</f>
        <v>182626</v>
      </c>
      <c r="B51">
        <f>[51]Blad1!$E$2</f>
        <v>501</v>
      </c>
      <c r="C51">
        <f>[51]Blad1!$BM$379</f>
        <v>186277</v>
      </c>
      <c r="L51">
        <f t="shared" si="0"/>
        <v>501</v>
      </c>
      <c r="M51">
        <f t="shared" si="8"/>
        <v>0</v>
      </c>
      <c r="N51">
        <f t="shared" si="9"/>
        <v>3651</v>
      </c>
      <c r="O51">
        <f t="shared" si="10"/>
        <v>1</v>
      </c>
      <c r="P51">
        <f t="shared" si="11"/>
        <v>-1</v>
      </c>
      <c r="Q51">
        <f t="shared" si="12"/>
        <v>-1</v>
      </c>
      <c r="S51" t="str">
        <f t="shared" si="3"/>
        <v>='/Users/karel/A/Websites/Excel/[050700000051.xlsx]Blad1'!$B$3</v>
      </c>
      <c r="T51" t="str">
        <f t="shared" si="4"/>
        <v>='/Users/karel/A/Websites/Excel/[050700000051.xlsx]Blad1'!$E$2</v>
      </c>
      <c r="U51" t="str">
        <f t="shared" si="5"/>
        <v>='/Users/karel/A/Websites/Excel/[050700000051.xlsx]Blad1'!$BM$379</v>
      </c>
    </row>
    <row r="52" spans="1:21" x14ac:dyDescent="0.2">
      <c r="A52">
        <f>[52]Blad1!$B$3</f>
        <v>186278</v>
      </c>
      <c r="B52">
        <f>[52]Blad1!$E$2</f>
        <v>511</v>
      </c>
      <c r="C52">
        <f>[52]Blad1!$BM$379</f>
        <v>189930</v>
      </c>
      <c r="L52">
        <f t="shared" si="0"/>
        <v>511</v>
      </c>
      <c r="M52">
        <f t="shared" si="8"/>
        <v>0</v>
      </c>
      <c r="N52">
        <f t="shared" si="9"/>
        <v>3652</v>
      </c>
      <c r="O52">
        <f t="shared" si="10"/>
        <v>1</v>
      </c>
      <c r="P52">
        <f t="shared" si="11"/>
        <v>1</v>
      </c>
      <c r="Q52">
        <f t="shared" si="12"/>
        <v>-1</v>
      </c>
      <c r="S52" t="str">
        <f t="shared" si="3"/>
        <v>='/Users/karel/A/Websites/Excel/[050700000052.xlsx]Blad1'!$B$3</v>
      </c>
      <c r="T52" t="str">
        <f t="shared" si="4"/>
        <v>='/Users/karel/A/Websites/Excel/[050700000052.xlsx]Blad1'!$E$2</v>
      </c>
      <c r="U52" t="str">
        <f t="shared" si="5"/>
        <v>='/Users/karel/A/Websites/Excel/[050700000052.xlsx]Blad1'!$BM$379</v>
      </c>
    </row>
    <row r="53" spans="1:21" x14ac:dyDescent="0.2">
      <c r="A53">
        <f>[53]Blad1!$B$3</f>
        <v>189931</v>
      </c>
      <c r="B53">
        <f>[53]Blad1!$E$2</f>
        <v>521</v>
      </c>
      <c r="C53">
        <f>[53]Blad1!$BM$379</f>
        <v>193582</v>
      </c>
      <c r="L53">
        <f t="shared" si="0"/>
        <v>521</v>
      </c>
      <c r="M53">
        <f t="shared" si="8"/>
        <v>0</v>
      </c>
      <c r="N53">
        <f t="shared" si="9"/>
        <v>3651</v>
      </c>
      <c r="O53">
        <f t="shared" si="10"/>
        <v>1</v>
      </c>
      <c r="P53">
        <f t="shared" si="11"/>
        <v>-1</v>
      </c>
      <c r="Q53">
        <f t="shared" si="12"/>
        <v>-1</v>
      </c>
      <c r="S53" t="str">
        <f t="shared" si="3"/>
        <v>='/Users/karel/A/Websites/Excel/[050700000053.xlsx]Blad1'!$B$3</v>
      </c>
      <c r="T53" t="str">
        <f t="shared" si="4"/>
        <v>='/Users/karel/A/Websites/Excel/[050700000053.xlsx]Blad1'!$E$2</v>
      </c>
      <c r="U53" t="str">
        <f t="shared" si="5"/>
        <v>='/Users/karel/A/Websites/Excel/[050700000053.xlsx]Blad1'!$BM$379</v>
      </c>
    </row>
    <row r="54" spans="1:21" x14ac:dyDescent="0.2">
      <c r="A54">
        <f>[54]Blad1!$B$3</f>
        <v>193583</v>
      </c>
      <c r="B54">
        <f>[54]Blad1!$E$2</f>
        <v>531</v>
      </c>
      <c r="C54">
        <f>[54]Blad1!$BM$379</f>
        <v>197235</v>
      </c>
      <c r="L54">
        <f t="shared" si="0"/>
        <v>531</v>
      </c>
      <c r="M54">
        <f t="shared" si="8"/>
        <v>0</v>
      </c>
      <c r="N54">
        <f t="shared" si="9"/>
        <v>3652</v>
      </c>
      <c r="O54">
        <f t="shared" si="10"/>
        <v>1</v>
      </c>
      <c r="P54">
        <f t="shared" si="11"/>
        <v>1</v>
      </c>
      <c r="Q54">
        <f t="shared" si="12"/>
        <v>-1</v>
      </c>
      <c r="S54" t="str">
        <f t="shared" si="3"/>
        <v>='/Users/karel/A/Websites/Excel/[050700000054.xlsx]Blad1'!$B$3</v>
      </c>
      <c r="T54" t="str">
        <f t="shared" si="4"/>
        <v>='/Users/karel/A/Websites/Excel/[050700000054.xlsx]Blad1'!$E$2</v>
      </c>
      <c r="U54" t="str">
        <f t="shared" si="5"/>
        <v>='/Users/karel/A/Websites/Excel/[050700000054.xlsx]Blad1'!$BM$379</v>
      </c>
    </row>
    <row r="55" spans="1:21" x14ac:dyDescent="0.2">
      <c r="A55">
        <f>[55]Blad1!$B$3</f>
        <v>197236</v>
      </c>
      <c r="B55">
        <f>[55]Blad1!$E$2</f>
        <v>541</v>
      </c>
      <c r="C55">
        <f>[55]Blad1!$BM$379</f>
        <v>200887</v>
      </c>
      <c r="L55">
        <f t="shared" si="0"/>
        <v>541</v>
      </c>
      <c r="M55">
        <f t="shared" si="8"/>
        <v>0</v>
      </c>
      <c r="N55">
        <f t="shared" si="9"/>
        <v>3651</v>
      </c>
      <c r="O55">
        <f t="shared" si="10"/>
        <v>1</v>
      </c>
      <c r="P55">
        <f t="shared" si="11"/>
        <v>-1</v>
      </c>
      <c r="Q55">
        <f t="shared" si="12"/>
        <v>-1</v>
      </c>
      <c r="S55" t="str">
        <f t="shared" si="3"/>
        <v>='/Users/karel/A/Websites/Excel/[050700000055.xlsx]Blad1'!$B$3</v>
      </c>
      <c r="T55" t="str">
        <f t="shared" si="4"/>
        <v>='/Users/karel/A/Websites/Excel/[050700000055.xlsx]Blad1'!$E$2</v>
      </c>
      <c r="U55" t="str">
        <f t="shared" si="5"/>
        <v>='/Users/karel/A/Websites/Excel/[050700000055.xlsx]Blad1'!$BM$379</v>
      </c>
    </row>
    <row r="56" spans="1:21" x14ac:dyDescent="0.2">
      <c r="A56">
        <f>[56]Blad1!$B$3</f>
        <v>200888</v>
      </c>
      <c r="B56">
        <f>[56]Blad1!$E$2</f>
        <v>551</v>
      </c>
      <c r="C56">
        <f>[56]Blad1!$BM$379</f>
        <v>204540</v>
      </c>
      <c r="L56">
        <f t="shared" si="0"/>
        <v>551</v>
      </c>
      <c r="M56">
        <f t="shared" si="8"/>
        <v>0</v>
      </c>
      <c r="N56">
        <f t="shared" si="9"/>
        <v>3652</v>
      </c>
      <c r="O56">
        <f t="shared" si="10"/>
        <v>1</v>
      </c>
      <c r="P56">
        <f t="shared" si="11"/>
        <v>1</v>
      </c>
      <c r="Q56">
        <f t="shared" si="12"/>
        <v>-1</v>
      </c>
      <c r="S56" t="str">
        <f t="shared" si="3"/>
        <v>='/Users/karel/A/Websites/Excel/[050700000056.xlsx]Blad1'!$B$3</v>
      </c>
      <c r="T56" t="str">
        <f t="shared" si="4"/>
        <v>='/Users/karel/A/Websites/Excel/[050700000056.xlsx]Blad1'!$E$2</v>
      </c>
      <c r="U56" t="str">
        <f t="shared" si="5"/>
        <v>='/Users/karel/A/Websites/Excel/[050700000056.xlsx]Blad1'!$BM$379</v>
      </c>
    </row>
    <row r="57" spans="1:21" x14ac:dyDescent="0.2">
      <c r="A57">
        <f>[57]Blad1!$B$3</f>
        <v>204541</v>
      </c>
      <c r="B57">
        <f>[57]Blad1!$E$2</f>
        <v>561</v>
      </c>
      <c r="C57">
        <f>[57]Blad1!$BM$379</f>
        <v>208192</v>
      </c>
      <c r="L57">
        <f t="shared" si="0"/>
        <v>561</v>
      </c>
      <c r="M57">
        <f t="shared" si="8"/>
        <v>0</v>
      </c>
      <c r="N57">
        <f t="shared" si="9"/>
        <v>3651</v>
      </c>
      <c r="O57">
        <f t="shared" si="10"/>
        <v>1</v>
      </c>
      <c r="P57">
        <f t="shared" si="11"/>
        <v>-1</v>
      </c>
      <c r="Q57">
        <f t="shared" si="12"/>
        <v>-1</v>
      </c>
      <c r="S57" t="str">
        <f t="shared" si="3"/>
        <v>='/Users/karel/A/Websites/Excel/[050700000057.xlsx]Blad1'!$B$3</v>
      </c>
      <c r="T57" t="str">
        <f t="shared" si="4"/>
        <v>='/Users/karel/A/Websites/Excel/[050700000057.xlsx]Blad1'!$E$2</v>
      </c>
      <c r="U57" t="str">
        <f t="shared" si="5"/>
        <v>='/Users/karel/A/Websites/Excel/[050700000057.xlsx]Blad1'!$BM$379</v>
      </c>
    </row>
    <row r="58" spans="1:21" x14ac:dyDescent="0.2">
      <c r="A58">
        <f>[58]Blad1!$B$3</f>
        <v>208193</v>
      </c>
      <c r="B58">
        <f>[58]Blad1!$E$2</f>
        <v>571</v>
      </c>
      <c r="C58">
        <f>[58]Blad1!$BM$379</f>
        <v>211845</v>
      </c>
      <c r="L58">
        <f t="shared" si="0"/>
        <v>571</v>
      </c>
      <c r="M58">
        <f t="shared" si="8"/>
        <v>0</v>
      </c>
      <c r="N58">
        <f t="shared" si="9"/>
        <v>3652</v>
      </c>
      <c r="O58">
        <f t="shared" si="10"/>
        <v>1</v>
      </c>
      <c r="P58">
        <f t="shared" si="11"/>
        <v>1</v>
      </c>
      <c r="Q58">
        <f t="shared" si="12"/>
        <v>-1</v>
      </c>
      <c r="S58" t="str">
        <f t="shared" si="3"/>
        <v>='/Users/karel/A/Websites/Excel/[050700000058.xlsx]Blad1'!$B$3</v>
      </c>
      <c r="T58" t="str">
        <f t="shared" si="4"/>
        <v>='/Users/karel/A/Websites/Excel/[050700000058.xlsx]Blad1'!$E$2</v>
      </c>
      <c r="U58" t="str">
        <f t="shared" si="5"/>
        <v>='/Users/karel/A/Websites/Excel/[050700000058.xlsx]Blad1'!$BM$379</v>
      </c>
    </row>
    <row r="59" spans="1:21" x14ac:dyDescent="0.2">
      <c r="A59">
        <f>[59]Blad1!$B$3</f>
        <v>211846</v>
      </c>
      <c r="B59">
        <f>[59]Blad1!$E$2</f>
        <v>581</v>
      </c>
      <c r="C59">
        <f>[59]Blad1!$BM$379</f>
        <v>215497</v>
      </c>
      <c r="L59">
        <f t="shared" si="0"/>
        <v>581</v>
      </c>
      <c r="M59">
        <f t="shared" si="8"/>
        <v>0</v>
      </c>
      <c r="N59">
        <f t="shared" si="9"/>
        <v>3651</v>
      </c>
      <c r="O59">
        <f t="shared" si="10"/>
        <v>1</v>
      </c>
      <c r="P59">
        <f t="shared" si="11"/>
        <v>-1</v>
      </c>
      <c r="Q59">
        <f t="shared" si="12"/>
        <v>-1</v>
      </c>
      <c r="S59" t="str">
        <f t="shared" si="3"/>
        <v>='/Users/karel/A/Websites/Excel/[050700000059.xlsx]Blad1'!$B$3</v>
      </c>
      <c r="T59" t="str">
        <f t="shared" si="4"/>
        <v>='/Users/karel/A/Websites/Excel/[050700000059.xlsx]Blad1'!$E$2</v>
      </c>
      <c r="U59" t="str">
        <f t="shared" si="5"/>
        <v>='/Users/karel/A/Websites/Excel/[050700000059.xlsx]Blad1'!$BM$379</v>
      </c>
    </row>
    <row r="60" spans="1:21" x14ac:dyDescent="0.2">
      <c r="A60">
        <f>[60]Blad1!$B$3</f>
        <v>215498</v>
      </c>
      <c r="B60">
        <f>[60]Blad1!$E$2</f>
        <v>591</v>
      </c>
      <c r="C60">
        <f>[60]Blad1!$BM$379</f>
        <v>219150</v>
      </c>
      <c r="L60">
        <f t="shared" si="0"/>
        <v>591</v>
      </c>
      <c r="M60">
        <f t="shared" si="8"/>
        <v>0</v>
      </c>
      <c r="N60">
        <f t="shared" si="9"/>
        <v>3652</v>
      </c>
      <c r="O60">
        <f t="shared" si="10"/>
        <v>1</v>
      </c>
      <c r="P60">
        <f t="shared" si="11"/>
        <v>1</v>
      </c>
      <c r="Q60">
        <f t="shared" si="12"/>
        <v>-1</v>
      </c>
      <c r="S60" t="str">
        <f t="shared" si="3"/>
        <v>='/Users/karel/A/Websites/Excel/[050700000060.xlsx]Blad1'!$B$3</v>
      </c>
      <c r="T60" t="str">
        <f t="shared" si="4"/>
        <v>='/Users/karel/A/Websites/Excel/[050700000060.xlsx]Blad1'!$E$2</v>
      </c>
      <c r="U60" t="str">
        <f t="shared" si="5"/>
        <v>='/Users/karel/A/Websites/Excel/[050700000060.xlsx]Blad1'!$BM$379</v>
      </c>
    </row>
    <row r="61" spans="1:21" x14ac:dyDescent="0.2">
      <c r="A61">
        <f>[61]Blad1!$B$3</f>
        <v>219151</v>
      </c>
      <c r="B61">
        <f>[61]Blad1!$E$2</f>
        <v>601</v>
      </c>
      <c r="C61">
        <f>[61]Blad1!$BM$379</f>
        <v>222802</v>
      </c>
      <c r="L61">
        <f t="shared" si="0"/>
        <v>601</v>
      </c>
      <c r="M61">
        <f t="shared" si="8"/>
        <v>0</v>
      </c>
      <c r="N61">
        <f t="shared" si="9"/>
        <v>3651</v>
      </c>
      <c r="O61">
        <f t="shared" si="10"/>
        <v>1</v>
      </c>
      <c r="P61">
        <f t="shared" si="11"/>
        <v>-1</v>
      </c>
      <c r="Q61">
        <f t="shared" si="12"/>
        <v>-1</v>
      </c>
      <c r="S61" t="str">
        <f t="shared" si="3"/>
        <v>='/Users/karel/A/Websites/Excel/[050700000061.xlsx]Blad1'!$B$3</v>
      </c>
      <c r="T61" t="str">
        <f t="shared" si="4"/>
        <v>='/Users/karel/A/Websites/Excel/[050700000061.xlsx]Blad1'!$E$2</v>
      </c>
      <c r="U61" t="str">
        <f t="shared" si="5"/>
        <v>='/Users/karel/A/Websites/Excel/[050700000061.xlsx]Blad1'!$BM$379</v>
      </c>
    </row>
    <row r="62" spans="1:21" x14ac:dyDescent="0.2">
      <c r="A62">
        <f>[62]Blad1!$B$3</f>
        <v>222803</v>
      </c>
      <c r="B62">
        <f>[62]Blad1!$E$2</f>
        <v>611</v>
      </c>
      <c r="C62">
        <f>[62]Blad1!$BM$379</f>
        <v>226455</v>
      </c>
      <c r="L62">
        <f t="shared" si="0"/>
        <v>611</v>
      </c>
      <c r="M62">
        <f t="shared" si="8"/>
        <v>0</v>
      </c>
      <c r="N62">
        <f t="shared" si="9"/>
        <v>3652</v>
      </c>
      <c r="O62">
        <f t="shared" si="10"/>
        <v>1</v>
      </c>
      <c r="P62">
        <f t="shared" si="11"/>
        <v>1</v>
      </c>
      <c r="Q62">
        <f t="shared" si="12"/>
        <v>-1</v>
      </c>
      <c r="S62" t="str">
        <f t="shared" si="3"/>
        <v>='/Users/karel/A/Websites/Excel/[050700000062.xlsx]Blad1'!$B$3</v>
      </c>
      <c r="T62" t="str">
        <f t="shared" si="4"/>
        <v>='/Users/karel/A/Websites/Excel/[050700000062.xlsx]Blad1'!$E$2</v>
      </c>
      <c r="U62" t="str">
        <f t="shared" si="5"/>
        <v>='/Users/karel/A/Websites/Excel/[050700000062.xlsx]Blad1'!$BM$379</v>
      </c>
    </row>
    <row r="63" spans="1:21" x14ac:dyDescent="0.2">
      <c r="A63">
        <f>[63]Blad1!$B$3</f>
        <v>226456</v>
      </c>
      <c r="B63">
        <f>[63]Blad1!$E$2</f>
        <v>621</v>
      </c>
      <c r="C63">
        <f>[63]Blad1!$BM$379</f>
        <v>230107</v>
      </c>
      <c r="L63">
        <f t="shared" si="0"/>
        <v>621</v>
      </c>
      <c r="M63">
        <f t="shared" si="8"/>
        <v>0</v>
      </c>
      <c r="N63">
        <f t="shared" si="9"/>
        <v>3651</v>
      </c>
      <c r="O63">
        <f t="shared" si="10"/>
        <v>1</v>
      </c>
      <c r="P63">
        <f t="shared" si="11"/>
        <v>-1</v>
      </c>
      <c r="Q63">
        <f t="shared" si="12"/>
        <v>-1</v>
      </c>
      <c r="S63" t="str">
        <f t="shared" si="3"/>
        <v>='/Users/karel/A/Websites/Excel/[050700000063.xlsx]Blad1'!$B$3</v>
      </c>
      <c r="T63" t="str">
        <f t="shared" si="4"/>
        <v>='/Users/karel/A/Websites/Excel/[050700000063.xlsx]Blad1'!$E$2</v>
      </c>
      <c r="U63" t="str">
        <f t="shared" si="5"/>
        <v>='/Users/karel/A/Websites/Excel/[050700000063.xlsx]Blad1'!$BM$379</v>
      </c>
    </row>
    <row r="64" spans="1:21" x14ac:dyDescent="0.2">
      <c r="A64">
        <f>[64]Blad1!$B$3</f>
        <v>230108</v>
      </c>
      <c r="B64">
        <f>[64]Blad1!$E$2</f>
        <v>631</v>
      </c>
      <c r="C64">
        <f>[64]Blad1!$BM$379</f>
        <v>233760</v>
      </c>
      <c r="L64">
        <f t="shared" si="0"/>
        <v>631</v>
      </c>
      <c r="M64">
        <f t="shared" si="8"/>
        <v>0</v>
      </c>
      <c r="N64">
        <f t="shared" si="9"/>
        <v>3652</v>
      </c>
      <c r="O64">
        <f t="shared" si="10"/>
        <v>1</v>
      </c>
      <c r="P64">
        <f t="shared" si="11"/>
        <v>1</v>
      </c>
      <c r="Q64">
        <f t="shared" si="12"/>
        <v>-1</v>
      </c>
      <c r="S64" t="str">
        <f t="shared" si="3"/>
        <v>='/Users/karel/A/Websites/Excel/[050700000064.xlsx]Blad1'!$B$3</v>
      </c>
      <c r="T64" t="str">
        <f t="shared" si="4"/>
        <v>='/Users/karel/A/Websites/Excel/[050700000064.xlsx]Blad1'!$E$2</v>
      </c>
      <c r="U64" t="str">
        <f t="shared" si="5"/>
        <v>='/Users/karel/A/Websites/Excel/[050700000064.xlsx]Blad1'!$BM$379</v>
      </c>
    </row>
    <row r="65" spans="1:21" x14ac:dyDescent="0.2">
      <c r="A65">
        <f>[65]Blad1!$B$3</f>
        <v>233761</v>
      </c>
      <c r="B65">
        <f>[65]Blad1!$E$2</f>
        <v>641</v>
      </c>
      <c r="C65">
        <f>[65]Blad1!$BM$379</f>
        <v>237412</v>
      </c>
      <c r="L65">
        <f t="shared" si="0"/>
        <v>641</v>
      </c>
      <c r="M65">
        <f t="shared" si="8"/>
        <v>0</v>
      </c>
      <c r="N65">
        <f t="shared" si="9"/>
        <v>3651</v>
      </c>
      <c r="O65">
        <f t="shared" si="10"/>
        <v>1</v>
      </c>
      <c r="P65">
        <f t="shared" si="11"/>
        <v>-1</v>
      </c>
      <c r="Q65">
        <f t="shared" si="12"/>
        <v>-1</v>
      </c>
      <c r="S65" t="str">
        <f t="shared" si="3"/>
        <v>='/Users/karel/A/Websites/Excel/[050700000065.xlsx]Blad1'!$B$3</v>
      </c>
      <c r="T65" t="str">
        <f t="shared" si="4"/>
        <v>='/Users/karel/A/Websites/Excel/[050700000065.xlsx]Blad1'!$E$2</v>
      </c>
      <c r="U65" t="str">
        <f t="shared" si="5"/>
        <v>='/Users/karel/A/Websites/Excel/[050700000065.xlsx]Blad1'!$BM$379</v>
      </c>
    </row>
    <row r="66" spans="1:21" x14ac:dyDescent="0.2">
      <c r="A66">
        <f>[66]Blad1!$B$3</f>
        <v>237413</v>
      </c>
      <c r="B66">
        <f>[66]Blad1!$E$2</f>
        <v>651</v>
      </c>
      <c r="C66">
        <f>[66]Blad1!$BM$379</f>
        <v>241065</v>
      </c>
      <c r="L66">
        <f t="shared" ref="L66:L129" si="13">10*(ROW(L66)-1)+1</f>
        <v>651</v>
      </c>
      <c r="M66">
        <f t="shared" si="8"/>
        <v>0</v>
      </c>
      <c r="N66">
        <f t="shared" si="9"/>
        <v>3652</v>
      </c>
      <c r="O66">
        <f t="shared" si="10"/>
        <v>1</v>
      </c>
      <c r="P66">
        <f t="shared" si="11"/>
        <v>1</v>
      </c>
      <c r="Q66">
        <f t="shared" si="12"/>
        <v>-1</v>
      </c>
      <c r="S66" t="str">
        <f t="shared" ref="S66:S129" si="14">"='/Users/karel/A/Websites/Excel/[050700000"&amp;TEXT(ROW(A66),"000")&amp;".xlsx]Blad1'!$B$3"</f>
        <v>='/Users/karel/A/Websites/Excel/[050700000066.xlsx]Blad1'!$B$3</v>
      </c>
      <c r="T66" t="str">
        <f t="shared" ref="T66:T129" si="15">"='/Users/karel/A/Websites/Excel/[050700000"&amp;TEXT(ROW(A66),"000")&amp;".xlsx]Blad1'!$E$2"</f>
        <v>='/Users/karel/A/Websites/Excel/[050700000066.xlsx]Blad1'!$E$2</v>
      </c>
      <c r="U66" t="str">
        <f t="shared" ref="U66:U129" si="16">"='/Users/karel/A/Websites/Excel/[050700000"&amp;TEXT(ROW(A66),"000")&amp;".xlsx]Blad1'!$BM$379"</f>
        <v>='/Users/karel/A/Websites/Excel/[050700000066.xlsx]Blad1'!$BM$379</v>
      </c>
    </row>
    <row r="67" spans="1:21" x14ac:dyDescent="0.2">
      <c r="A67">
        <f>[67]Blad1!$B$3</f>
        <v>241066</v>
      </c>
      <c r="B67">
        <f>[67]Blad1!$E$2</f>
        <v>661</v>
      </c>
      <c r="C67">
        <f>[67]Blad1!$BM$379</f>
        <v>244717</v>
      </c>
      <c r="L67">
        <f t="shared" si="13"/>
        <v>661</v>
      </c>
      <c r="M67">
        <f t="shared" si="8"/>
        <v>0</v>
      </c>
      <c r="N67">
        <f t="shared" si="9"/>
        <v>3651</v>
      </c>
      <c r="O67">
        <f t="shared" si="10"/>
        <v>1</v>
      </c>
      <c r="P67">
        <f t="shared" si="11"/>
        <v>-1</v>
      </c>
      <c r="Q67">
        <f t="shared" si="12"/>
        <v>-1</v>
      </c>
      <c r="S67" t="str">
        <f t="shared" si="14"/>
        <v>='/Users/karel/A/Websites/Excel/[050700000067.xlsx]Blad1'!$B$3</v>
      </c>
      <c r="T67" t="str">
        <f t="shared" si="15"/>
        <v>='/Users/karel/A/Websites/Excel/[050700000067.xlsx]Blad1'!$E$2</v>
      </c>
      <c r="U67" t="str">
        <f t="shared" si="16"/>
        <v>='/Users/karel/A/Websites/Excel/[050700000067.xlsx]Blad1'!$BM$379</v>
      </c>
    </row>
    <row r="68" spans="1:21" x14ac:dyDescent="0.2">
      <c r="A68">
        <f>[68]Blad1!$B$3</f>
        <v>244718</v>
      </c>
      <c r="B68">
        <f>[68]Blad1!$E$2</f>
        <v>671</v>
      </c>
      <c r="C68">
        <f>[68]Blad1!$BM$379</f>
        <v>248370</v>
      </c>
      <c r="L68">
        <f t="shared" si="13"/>
        <v>671</v>
      </c>
      <c r="M68">
        <f t="shared" ref="M68:M131" si="17">L68-B68</f>
        <v>0</v>
      </c>
      <c r="N68">
        <f t="shared" ref="N68:N131" si="18">C68-A68</f>
        <v>3652</v>
      </c>
      <c r="O68">
        <f t="shared" ref="O68:O131" si="19">A68-C67</f>
        <v>1</v>
      </c>
      <c r="P68">
        <f t="shared" ref="P68:P131" si="20">N68-N67</f>
        <v>1</v>
      </c>
      <c r="Q68">
        <f t="shared" ref="Q68:Q131" si="21">P67*P68</f>
        <v>-1</v>
      </c>
      <c r="S68" t="str">
        <f t="shared" si="14"/>
        <v>='/Users/karel/A/Websites/Excel/[050700000068.xlsx]Blad1'!$B$3</v>
      </c>
      <c r="T68" t="str">
        <f t="shared" si="15"/>
        <v>='/Users/karel/A/Websites/Excel/[050700000068.xlsx]Blad1'!$E$2</v>
      </c>
      <c r="U68" t="str">
        <f t="shared" si="16"/>
        <v>='/Users/karel/A/Websites/Excel/[050700000068.xlsx]Blad1'!$BM$379</v>
      </c>
    </row>
    <row r="69" spans="1:21" x14ac:dyDescent="0.2">
      <c r="A69">
        <f>[69]Blad1!$B$3</f>
        <v>248371</v>
      </c>
      <c r="B69">
        <f>[69]Blad1!$E$2</f>
        <v>681</v>
      </c>
      <c r="C69">
        <f>[69]Blad1!$BM$379</f>
        <v>252022</v>
      </c>
      <c r="L69">
        <f t="shared" si="13"/>
        <v>681</v>
      </c>
      <c r="M69">
        <f t="shared" si="17"/>
        <v>0</v>
      </c>
      <c r="N69">
        <f t="shared" si="18"/>
        <v>3651</v>
      </c>
      <c r="O69">
        <f t="shared" si="19"/>
        <v>1</v>
      </c>
      <c r="P69">
        <f t="shared" si="20"/>
        <v>-1</v>
      </c>
      <c r="Q69">
        <f t="shared" si="21"/>
        <v>-1</v>
      </c>
      <c r="S69" t="str">
        <f t="shared" si="14"/>
        <v>='/Users/karel/A/Websites/Excel/[050700000069.xlsx]Blad1'!$B$3</v>
      </c>
      <c r="T69" t="str">
        <f t="shared" si="15"/>
        <v>='/Users/karel/A/Websites/Excel/[050700000069.xlsx]Blad1'!$E$2</v>
      </c>
      <c r="U69" t="str">
        <f t="shared" si="16"/>
        <v>='/Users/karel/A/Websites/Excel/[050700000069.xlsx]Blad1'!$BM$379</v>
      </c>
    </row>
    <row r="70" spans="1:21" x14ac:dyDescent="0.2">
      <c r="A70">
        <f>[70]Blad1!$B$3</f>
        <v>252023</v>
      </c>
      <c r="B70">
        <f>[70]Blad1!$E$2</f>
        <v>691</v>
      </c>
      <c r="C70">
        <f>[70]Blad1!$BM$379</f>
        <v>255675</v>
      </c>
      <c r="L70">
        <f t="shared" si="13"/>
        <v>691</v>
      </c>
      <c r="M70">
        <f t="shared" si="17"/>
        <v>0</v>
      </c>
      <c r="N70">
        <f t="shared" si="18"/>
        <v>3652</v>
      </c>
      <c r="O70">
        <f t="shared" si="19"/>
        <v>1</v>
      </c>
      <c r="P70">
        <f t="shared" si="20"/>
        <v>1</v>
      </c>
      <c r="Q70">
        <f t="shared" si="21"/>
        <v>-1</v>
      </c>
      <c r="S70" t="str">
        <f t="shared" si="14"/>
        <v>='/Users/karel/A/Websites/Excel/[050700000070.xlsx]Blad1'!$B$3</v>
      </c>
      <c r="T70" t="str">
        <f t="shared" si="15"/>
        <v>='/Users/karel/A/Websites/Excel/[050700000070.xlsx]Blad1'!$E$2</v>
      </c>
      <c r="U70" t="str">
        <f t="shared" si="16"/>
        <v>='/Users/karel/A/Websites/Excel/[050700000070.xlsx]Blad1'!$BM$379</v>
      </c>
    </row>
    <row r="71" spans="1:21" x14ac:dyDescent="0.2">
      <c r="A71">
        <f>[71]Blad1!$B$3</f>
        <v>255676</v>
      </c>
      <c r="B71">
        <f>[71]Blad1!$E$2</f>
        <v>701</v>
      </c>
      <c r="C71">
        <f>[71]Blad1!$BM$379</f>
        <v>259327</v>
      </c>
      <c r="L71">
        <f t="shared" si="13"/>
        <v>701</v>
      </c>
      <c r="M71">
        <f t="shared" si="17"/>
        <v>0</v>
      </c>
      <c r="N71">
        <f t="shared" si="18"/>
        <v>3651</v>
      </c>
      <c r="O71">
        <f t="shared" si="19"/>
        <v>1</v>
      </c>
      <c r="P71">
        <f t="shared" si="20"/>
        <v>-1</v>
      </c>
      <c r="Q71">
        <f t="shared" si="21"/>
        <v>-1</v>
      </c>
      <c r="S71" t="str">
        <f t="shared" si="14"/>
        <v>='/Users/karel/A/Websites/Excel/[050700000071.xlsx]Blad1'!$B$3</v>
      </c>
      <c r="T71" t="str">
        <f t="shared" si="15"/>
        <v>='/Users/karel/A/Websites/Excel/[050700000071.xlsx]Blad1'!$E$2</v>
      </c>
      <c r="U71" t="str">
        <f t="shared" si="16"/>
        <v>='/Users/karel/A/Websites/Excel/[050700000071.xlsx]Blad1'!$BM$379</v>
      </c>
    </row>
    <row r="72" spans="1:21" x14ac:dyDescent="0.2">
      <c r="A72">
        <f>[72]Blad1!$B$3</f>
        <v>259328</v>
      </c>
      <c r="B72">
        <f>[72]Blad1!$E$2</f>
        <v>711</v>
      </c>
      <c r="C72">
        <f>[72]Blad1!$BM$379</f>
        <v>262980</v>
      </c>
      <c r="L72">
        <f t="shared" si="13"/>
        <v>711</v>
      </c>
      <c r="M72">
        <f t="shared" si="17"/>
        <v>0</v>
      </c>
      <c r="N72">
        <f t="shared" si="18"/>
        <v>3652</v>
      </c>
      <c r="O72">
        <f t="shared" si="19"/>
        <v>1</v>
      </c>
      <c r="P72">
        <f t="shared" si="20"/>
        <v>1</v>
      </c>
      <c r="Q72">
        <f t="shared" si="21"/>
        <v>-1</v>
      </c>
      <c r="S72" t="str">
        <f t="shared" si="14"/>
        <v>='/Users/karel/A/Websites/Excel/[050700000072.xlsx]Blad1'!$B$3</v>
      </c>
      <c r="T72" t="str">
        <f t="shared" si="15"/>
        <v>='/Users/karel/A/Websites/Excel/[050700000072.xlsx]Blad1'!$E$2</v>
      </c>
      <c r="U72" t="str">
        <f t="shared" si="16"/>
        <v>='/Users/karel/A/Websites/Excel/[050700000072.xlsx]Blad1'!$BM$379</v>
      </c>
    </row>
    <row r="73" spans="1:21" x14ac:dyDescent="0.2">
      <c r="A73">
        <f>[73]Blad1!$B$3</f>
        <v>262981</v>
      </c>
      <c r="B73">
        <f>[73]Blad1!$E$2</f>
        <v>721</v>
      </c>
      <c r="C73">
        <f>[73]Blad1!$BM$379</f>
        <v>266632</v>
      </c>
      <c r="L73">
        <f t="shared" si="13"/>
        <v>721</v>
      </c>
      <c r="M73">
        <f t="shared" si="17"/>
        <v>0</v>
      </c>
      <c r="N73">
        <f t="shared" si="18"/>
        <v>3651</v>
      </c>
      <c r="O73">
        <f t="shared" si="19"/>
        <v>1</v>
      </c>
      <c r="P73">
        <f t="shared" si="20"/>
        <v>-1</v>
      </c>
      <c r="Q73">
        <f t="shared" si="21"/>
        <v>-1</v>
      </c>
      <c r="S73" t="str">
        <f t="shared" si="14"/>
        <v>='/Users/karel/A/Websites/Excel/[050700000073.xlsx]Blad1'!$B$3</v>
      </c>
      <c r="T73" t="str">
        <f t="shared" si="15"/>
        <v>='/Users/karel/A/Websites/Excel/[050700000073.xlsx]Blad1'!$E$2</v>
      </c>
      <c r="U73" t="str">
        <f t="shared" si="16"/>
        <v>='/Users/karel/A/Websites/Excel/[050700000073.xlsx]Blad1'!$BM$379</v>
      </c>
    </row>
    <row r="74" spans="1:21" x14ac:dyDescent="0.2">
      <c r="A74">
        <f>[74]Blad1!$B$3</f>
        <v>266633</v>
      </c>
      <c r="B74">
        <f>[74]Blad1!$E$2</f>
        <v>731</v>
      </c>
      <c r="C74">
        <f>[74]Blad1!$BM$379</f>
        <v>270285</v>
      </c>
      <c r="L74">
        <f t="shared" si="13"/>
        <v>731</v>
      </c>
      <c r="M74">
        <f t="shared" si="17"/>
        <v>0</v>
      </c>
      <c r="N74">
        <f t="shared" si="18"/>
        <v>3652</v>
      </c>
      <c r="O74">
        <f t="shared" si="19"/>
        <v>1</v>
      </c>
      <c r="P74">
        <f t="shared" si="20"/>
        <v>1</v>
      </c>
      <c r="Q74">
        <f t="shared" si="21"/>
        <v>-1</v>
      </c>
      <c r="S74" t="str">
        <f t="shared" si="14"/>
        <v>='/Users/karel/A/Websites/Excel/[050700000074.xlsx]Blad1'!$B$3</v>
      </c>
      <c r="T74" t="str">
        <f t="shared" si="15"/>
        <v>='/Users/karel/A/Websites/Excel/[050700000074.xlsx]Blad1'!$E$2</v>
      </c>
      <c r="U74" t="str">
        <f t="shared" si="16"/>
        <v>='/Users/karel/A/Websites/Excel/[050700000074.xlsx]Blad1'!$BM$379</v>
      </c>
    </row>
    <row r="75" spans="1:21" x14ac:dyDescent="0.2">
      <c r="A75">
        <f>[75]Blad1!$B$3</f>
        <v>270286</v>
      </c>
      <c r="B75">
        <f>[75]Blad1!$E$2</f>
        <v>741</v>
      </c>
      <c r="C75">
        <f>[75]Blad1!$BM$379</f>
        <v>273937</v>
      </c>
      <c r="L75">
        <f t="shared" si="13"/>
        <v>741</v>
      </c>
      <c r="M75">
        <f t="shared" si="17"/>
        <v>0</v>
      </c>
      <c r="N75">
        <f t="shared" si="18"/>
        <v>3651</v>
      </c>
      <c r="O75">
        <f t="shared" si="19"/>
        <v>1</v>
      </c>
      <c r="P75">
        <f t="shared" si="20"/>
        <v>-1</v>
      </c>
      <c r="Q75">
        <f t="shared" si="21"/>
        <v>-1</v>
      </c>
      <c r="S75" t="str">
        <f t="shared" si="14"/>
        <v>='/Users/karel/A/Websites/Excel/[050700000075.xlsx]Blad1'!$B$3</v>
      </c>
      <c r="T75" t="str">
        <f t="shared" si="15"/>
        <v>='/Users/karel/A/Websites/Excel/[050700000075.xlsx]Blad1'!$E$2</v>
      </c>
      <c r="U75" t="str">
        <f t="shared" si="16"/>
        <v>='/Users/karel/A/Websites/Excel/[050700000075.xlsx]Blad1'!$BM$379</v>
      </c>
    </row>
    <row r="76" spans="1:21" x14ac:dyDescent="0.2">
      <c r="A76">
        <f>[76]Blad1!$B$3</f>
        <v>273938</v>
      </c>
      <c r="B76">
        <f>[76]Blad1!$E$2</f>
        <v>751</v>
      </c>
      <c r="C76">
        <f>[76]Blad1!$BM$379</f>
        <v>277590</v>
      </c>
      <c r="L76">
        <f t="shared" si="13"/>
        <v>751</v>
      </c>
      <c r="M76">
        <f t="shared" si="17"/>
        <v>0</v>
      </c>
      <c r="N76">
        <f t="shared" si="18"/>
        <v>3652</v>
      </c>
      <c r="O76">
        <f t="shared" si="19"/>
        <v>1</v>
      </c>
      <c r="P76">
        <f t="shared" si="20"/>
        <v>1</v>
      </c>
      <c r="Q76">
        <f t="shared" si="21"/>
        <v>-1</v>
      </c>
      <c r="S76" t="str">
        <f t="shared" si="14"/>
        <v>='/Users/karel/A/Websites/Excel/[050700000076.xlsx]Blad1'!$B$3</v>
      </c>
      <c r="T76" t="str">
        <f t="shared" si="15"/>
        <v>='/Users/karel/A/Websites/Excel/[050700000076.xlsx]Blad1'!$E$2</v>
      </c>
      <c r="U76" t="str">
        <f t="shared" si="16"/>
        <v>='/Users/karel/A/Websites/Excel/[050700000076.xlsx]Blad1'!$BM$379</v>
      </c>
    </row>
    <row r="77" spans="1:21" x14ac:dyDescent="0.2">
      <c r="A77">
        <f>[77]Blad1!$B$3</f>
        <v>277591</v>
      </c>
      <c r="B77">
        <f>[77]Blad1!$E$2</f>
        <v>761</v>
      </c>
      <c r="C77">
        <f>[77]Blad1!$BM$379</f>
        <v>281242</v>
      </c>
      <c r="L77">
        <f t="shared" si="13"/>
        <v>761</v>
      </c>
      <c r="M77">
        <f t="shared" si="17"/>
        <v>0</v>
      </c>
      <c r="N77">
        <f t="shared" si="18"/>
        <v>3651</v>
      </c>
      <c r="O77">
        <f t="shared" si="19"/>
        <v>1</v>
      </c>
      <c r="P77">
        <f t="shared" si="20"/>
        <v>-1</v>
      </c>
      <c r="Q77">
        <f t="shared" si="21"/>
        <v>-1</v>
      </c>
      <c r="S77" t="str">
        <f t="shared" si="14"/>
        <v>='/Users/karel/A/Websites/Excel/[050700000077.xlsx]Blad1'!$B$3</v>
      </c>
      <c r="T77" t="str">
        <f t="shared" si="15"/>
        <v>='/Users/karel/A/Websites/Excel/[050700000077.xlsx]Blad1'!$E$2</v>
      </c>
      <c r="U77" t="str">
        <f t="shared" si="16"/>
        <v>='/Users/karel/A/Websites/Excel/[050700000077.xlsx]Blad1'!$BM$379</v>
      </c>
    </row>
    <row r="78" spans="1:21" x14ac:dyDescent="0.2">
      <c r="A78">
        <f>[78]Blad1!$B$3</f>
        <v>281243</v>
      </c>
      <c r="B78">
        <f>[78]Blad1!$E$2</f>
        <v>771</v>
      </c>
      <c r="C78">
        <f>[78]Blad1!$BM$379</f>
        <v>284895</v>
      </c>
      <c r="L78">
        <f t="shared" si="13"/>
        <v>771</v>
      </c>
      <c r="M78">
        <f t="shared" si="17"/>
        <v>0</v>
      </c>
      <c r="N78">
        <f t="shared" si="18"/>
        <v>3652</v>
      </c>
      <c r="O78">
        <f t="shared" si="19"/>
        <v>1</v>
      </c>
      <c r="P78">
        <f t="shared" si="20"/>
        <v>1</v>
      </c>
      <c r="Q78">
        <f t="shared" si="21"/>
        <v>-1</v>
      </c>
      <c r="S78" t="str">
        <f t="shared" si="14"/>
        <v>='/Users/karel/A/Websites/Excel/[050700000078.xlsx]Blad1'!$B$3</v>
      </c>
      <c r="T78" t="str">
        <f t="shared" si="15"/>
        <v>='/Users/karel/A/Websites/Excel/[050700000078.xlsx]Blad1'!$E$2</v>
      </c>
      <c r="U78" t="str">
        <f t="shared" si="16"/>
        <v>='/Users/karel/A/Websites/Excel/[050700000078.xlsx]Blad1'!$BM$379</v>
      </c>
    </row>
    <row r="79" spans="1:21" x14ac:dyDescent="0.2">
      <c r="A79">
        <f>[79]Blad1!$B$3</f>
        <v>284896</v>
      </c>
      <c r="B79">
        <f>[79]Blad1!$E$2</f>
        <v>781</v>
      </c>
      <c r="C79">
        <f>[79]Blad1!$BM$379</f>
        <v>288547</v>
      </c>
      <c r="L79">
        <f t="shared" si="13"/>
        <v>781</v>
      </c>
      <c r="M79">
        <f t="shared" si="17"/>
        <v>0</v>
      </c>
      <c r="N79">
        <f t="shared" si="18"/>
        <v>3651</v>
      </c>
      <c r="O79">
        <f t="shared" si="19"/>
        <v>1</v>
      </c>
      <c r="P79">
        <f t="shared" si="20"/>
        <v>-1</v>
      </c>
      <c r="Q79">
        <f t="shared" si="21"/>
        <v>-1</v>
      </c>
      <c r="S79" t="str">
        <f t="shared" si="14"/>
        <v>='/Users/karel/A/Websites/Excel/[050700000079.xlsx]Blad1'!$B$3</v>
      </c>
      <c r="T79" t="str">
        <f t="shared" si="15"/>
        <v>='/Users/karel/A/Websites/Excel/[050700000079.xlsx]Blad1'!$E$2</v>
      </c>
      <c r="U79" t="str">
        <f t="shared" si="16"/>
        <v>='/Users/karel/A/Websites/Excel/[050700000079.xlsx]Blad1'!$BM$379</v>
      </c>
    </row>
    <row r="80" spans="1:21" x14ac:dyDescent="0.2">
      <c r="A80">
        <f>[80]Blad1!$B$3</f>
        <v>288548</v>
      </c>
      <c r="B80">
        <f>[80]Blad1!$E$2</f>
        <v>791</v>
      </c>
      <c r="C80">
        <f>[80]Blad1!$BM$379</f>
        <v>292200</v>
      </c>
      <c r="L80">
        <f t="shared" si="13"/>
        <v>791</v>
      </c>
      <c r="M80">
        <f t="shared" si="17"/>
        <v>0</v>
      </c>
      <c r="N80">
        <f t="shared" si="18"/>
        <v>3652</v>
      </c>
      <c r="O80">
        <f t="shared" si="19"/>
        <v>1</v>
      </c>
      <c r="P80">
        <f t="shared" si="20"/>
        <v>1</v>
      </c>
      <c r="Q80">
        <f t="shared" si="21"/>
        <v>-1</v>
      </c>
      <c r="S80" t="str">
        <f t="shared" si="14"/>
        <v>='/Users/karel/A/Websites/Excel/[050700000080.xlsx]Blad1'!$B$3</v>
      </c>
      <c r="T80" t="str">
        <f t="shared" si="15"/>
        <v>='/Users/karel/A/Websites/Excel/[050700000080.xlsx]Blad1'!$E$2</v>
      </c>
      <c r="U80" t="str">
        <f t="shared" si="16"/>
        <v>='/Users/karel/A/Websites/Excel/[050700000080.xlsx]Blad1'!$BM$379</v>
      </c>
    </row>
    <row r="81" spans="1:21" x14ac:dyDescent="0.2">
      <c r="A81">
        <f>[81]Blad1!$B$3</f>
        <v>292201</v>
      </c>
      <c r="B81">
        <f>[81]Blad1!$E$2</f>
        <v>801</v>
      </c>
      <c r="C81">
        <f>[81]Blad1!$BM$379</f>
        <v>295852</v>
      </c>
      <c r="L81">
        <f t="shared" si="13"/>
        <v>801</v>
      </c>
      <c r="M81">
        <f t="shared" si="17"/>
        <v>0</v>
      </c>
      <c r="N81">
        <f t="shared" si="18"/>
        <v>3651</v>
      </c>
      <c r="O81">
        <f t="shared" si="19"/>
        <v>1</v>
      </c>
      <c r="P81">
        <f t="shared" si="20"/>
        <v>-1</v>
      </c>
      <c r="Q81">
        <f t="shared" si="21"/>
        <v>-1</v>
      </c>
      <c r="S81" t="str">
        <f t="shared" si="14"/>
        <v>='/Users/karel/A/Websites/Excel/[050700000081.xlsx]Blad1'!$B$3</v>
      </c>
      <c r="T81" t="str">
        <f t="shared" si="15"/>
        <v>='/Users/karel/A/Websites/Excel/[050700000081.xlsx]Blad1'!$E$2</v>
      </c>
      <c r="U81" t="str">
        <f t="shared" si="16"/>
        <v>='/Users/karel/A/Websites/Excel/[050700000081.xlsx]Blad1'!$BM$379</v>
      </c>
    </row>
    <row r="82" spans="1:21" x14ac:dyDescent="0.2">
      <c r="A82">
        <f>[82]Blad1!$B$3</f>
        <v>295853</v>
      </c>
      <c r="B82">
        <f>[82]Blad1!$E$2</f>
        <v>811</v>
      </c>
      <c r="C82">
        <f>[82]Blad1!$BM$379</f>
        <v>299505</v>
      </c>
      <c r="L82">
        <f t="shared" si="13"/>
        <v>811</v>
      </c>
      <c r="M82">
        <f t="shared" si="17"/>
        <v>0</v>
      </c>
      <c r="N82">
        <f t="shared" si="18"/>
        <v>3652</v>
      </c>
      <c r="O82">
        <f t="shared" si="19"/>
        <v>1</v>
      </c>
      <c r="P82">
        <f t="shared" si="20"/>
        <v>1</v>
      </c>
      <c r="Q82">
        <f t="shared" si="21"/>
        <v>-1</v>
      </c>
      <c r="S82" t="str">
        <f t="shared" si="14"/>
        <v>='/Users/karel/A/Websites/Excel/[050700000082.xlsx]Blad1'!$B$3</v>
      </c>
      <c r="T82" t="str">
        <f t="shared" si="15"/>
        <v>='/Users/karel/A/Websites/Excel/[050700000082.xlsx]Blad1'!$E$2</v>
      </c>
      <c r="U82" t="str">
        <f t="shared" si="16"/>
        <v>='/Users/karel/A/Websites/Excel/[050700000082.xlsx]Blad1'!$BM$379</v>
      </c>
    </row>
    <row r="83" spans="1:21" x14ac:dyDescent="0.2">
      <c r="A83">
        <f>[83]Blad1!$B$3</f>
        <v>299506</v>
      </c>
      <c r="B83">
        <f>[83]Blad1!$E$2</f>
        <v>821</v>
      </c>
      <c r="C83">
        <f>[83]Blad1!$BM$379</f>
        <v>303157</v>
      </c>
      <c r="L83">
        <f t="shared" si="13"/>
        <v>821</v>
      </c>
      <c r="M83">
        <f t="shared" si="17"/>
        <v>0</v>
      </c>
      <c r="N83">
        <f t="shared" si="18"/>
        <v>3651</v>
      </c>
      <c r="O83">
        <f t="shared" si="19"/>
        <v>1</v>
      </c>
      <c r="P83">
        <f t="shared" si="20"/>
        <v>-1</v>
      </c>
      <c r="Q83">
        <f t="shared" si="21"/>
        <v>-1</v>
      </c>
      <c r="S83" t="str">
        <f t="shared" si="14"/>
        <v>='/Users/karel/A/Websites/Excel/[050700000083.xlsx]Blad1'!$B$3</v>
      </c>
      <c r="T83" t="str">
        <f t="shared" si="15"/>
        <v>='/Users/karel/A/Websites/Excel/[050700000083.xlsx]Blad1'!$E$2</v>
      </c>
      <c r="U83" t="str">
        <f t="shared" si="16"/>
        <v>='/Users/karel/A/Websites/Excel/[050700000083.xlsx]Blad1'!$BM$379</v>
      </c>
    </row>
    <row r="84" spans="1:21" x14ac:dyDescent="0.2">
      <c r="A84">
        <f>[84]Blad1!$B$3</f>
        <v>303158</v>
      </c>
      <c r="B84">
        <f>[84]Blad1!$E$2</f>
        <v>831</v>
      </c>
      <c r="C84">
        <f>[84]Blad1!$BM$379</f>
        <v>306810</v>
      </c>
      <c r="L84">
        <f t="shared" si="13"/>
        <v>831</v>
      </c>
      <c r="M84">
        <f t="shared" si="17"/>
        <v>0</v>
      </c>
      <c r="N84">
        <f t="shared" si="18"/>
        <v>3652</v>
      </c>
      <c r="O84">
        <f t="shared" si="19"/>
        <v>1</v>
      </c>
      <c r="P84">
        <f t="shared" si="20"/>
        <v>1</v>
      </c>
      <c r="Q84">
        <f t="shared" si="21"/>
        <v>-1</v>
      </c>
      <c r="S84" t="str">
        <f t="shared" si="14"/>
        <v>='/Users/karel/A/Websites/Excel/[050700000084.xlsx]Blad1'!$B$3</v>
      </c>
      <c r="T84" t="str">
        <f t="shared" si="15"/>
        <v>='/Users/karel/A/Websites/Excel/[050700000084.xlsx]Blad1'!$E$2</v>
      </c>
      <c r="U84" t="str">
        <f t="shared" si="16"/>
        <v>='/Users/karel/A/Websites/Excel/[050700000084.xlsx]Blad1'!$BM$379</v>
      </c>
    </row>
    <row r="85" spans="1:21" x14ac:dyDescent="0.2">
      <c r="A85">
        <f>[85]Blad1!$B$3</f>
        <v>306811</v>
      </c>
      <c r="B85">
        <f>[85]Blad1!$E$2</f>
        <v>841</v>
      </c>
      <c r="C85">
        <f>[85]Blad1!$BM$379</f>
        <v>310462</v>
      </c>
      <c r="L85">
        <f t="shared" si="13"/>
        <v>841</v>
      </c>
      <c r="M85">
        <f t="shared" si="17"/>
        <v>0</v>
      </c>
      <c r="N85">
        <f t="shared" si="18"/>
        <v>3651</v>
      </c>
      <c r="O85">
        <f t="shared" si="19"/>
        <v>1</v>
      </c>
      <c r="P85">
        <f t="shared" si="20"/>
        <v>-1</v>
      </c>
      <c r="Q85">
        <f t="shared" si="21"/>
        <v>-1</v>
      </c>
      <c r="S85" t="str">
        <f t="shared" si="14"/>
        <v>='/Users/karel/A/Websites/Excel/[050700000085.xlsx]Blad1'!$B$3</v>
      </c>
      <c r="T85" t="str">
        <f t="shared" si="15"/>
        <v>='/Users/karel/A/Websites/Excel/[050700000085.xlsx]Blad1'!$E$2</v>
      </c>
      <c r="U85" t="str">
        <f t="shared" si="16"/>
        <v>='/Users/karel/A/Websites/Excel/[050700000085.xlsx]Blad1'!$BM$379</v>
      </c>
    </row>
    <row r="86" spans="1:21" x14ac:dyDescent="0.2">
      <c r="A86">
        <f>[86]Blad1!$B$3</f>
        <v>310463</v>
      </c>
      <c r="B86">
        <f>[86]Blad1!$E$2</f>
        <v>851</v>
      </c>
      <c r="C86">
        <f>[86]Blad1!$BM$379</f>
        <v>314115</v>
      </c>
      <c r="L86">
        <f t="shared" si="13"/>
        <v>851</v>
      </c>
      <c r="M86">
        <f t="shared" si="17"/>
        <v>0</v>
      </c>
      <c r="N86">
        <f t="shared" si="18"/>
        <v>3652</v>
      </c>
      <c r="O86">
        <f t="shared" si="19"/>
        <v>1</v>
      </c>
      <c r="P86">
        <f t="shared" si="20"/>
        <v>1</v>
      </c>
      <c r="Q86">
        <f t="shared" si="21"/>
        <v>-1</v>
      </c>
      <c r="S86" t="str">
        <f t="shared" si="14"/>
        <v>='/Users/karel/A/Websites/Excel/[050700000086.xlsx]Blad1'!$B$3</v>
      </c>
      <c r="T86" t="str">
        <f t="shared" si="15"/>
        <v>='/Users/karel/A/Websites/Excel/[050700000086.xlsx]Blad1'!$E$2</v>
      </c>
      <c r="U86" t="str">
        <f t="shared" si="16"/>
        <v>='/Users/karel/A/Websites/Excel/[050700000086.xlsx]Blad1'!$BM$379</v>
      </c>
    </row>
    <row r="87" spans="1:21" x14ac:dyDescent="0.2">
      <c r="A87">
        <f>[87]Blad1!$B$3</f>
        <v>314116</v>
      </c>
      <c r="B87">
        <f>[87]Blad1!$E$2</f>
        <v>861</v>
      </c>
      <c r="C87">
        <f>[87]Blad1!$BM$379</f>
        <v>317767</v>
      </c>
      <c r="L87">
        <f t="shared" si="13"/>
        <v>861</v>
      </c>
      <c r="M87">
        <f t="shared" si="17"/>
        <v>0</v>
      </c>
      <c r="N87">
        <f t="shared" si="18"/>
        <v>3651</v>
      </c>
      <c r="O87">
        <f t="shared" si="19"/>
        <v>1</v>
      </c>
      <c r="P87">
        <f t="shared" si="20"/>
        <v>-1</v>
      </c>
      <c r="Q87">
        <f t="shared" si="21"/>
        <v>-1</v>
      </c>
      <c r="S87" t="str">
        <f t="shared" si="14"/>
        <v>='/Users/karel/A/Websites/Excel/[050700000087.xlsx]Blad1'!$B$3</v>
      </c>
      <c r="T87" t="str">
        <f t="shared" si="15"/>
        <v>='/Users/karel/A/Websites/Excel/[050700000087.xlsx]Blad1'!$E$2</v>
      </c>
      <c r="U87" t="str">
        <f t="shared" si="16"/>
        <v>='/Users/karel/A/Websites/Excel/[050700000087.xlsx]Blad1'!$BM$379</v>
      </c>
    </row>
    <row r="88" spans="1:21" x14ac:dyDescent="0.2">
      <c r="A88">
        <f>[88]Blad1!$B$3</f>
        <v>317768</v>
      </c>
      <c r="B88">
        <f>[88]Blad1!$E$2</f>
        <v>871</v>
      </c>
      <c r="C88">
        <f>[88]Blad1!$BM$379</f>
        <v>321420</v>
      </c>
      <c r="L88">
        <f t="shared" si="13"/>
        <v>871</v>
      </c>
      <c r="M88">
        <f t="shared" si="17"/>
        <v>0</v>
      </c>
      <c r="N88">
        <f t="shared" si="18"/>
        <v>3652</v>
      </c>
      <c r="O88">
        <f t="shared" si="19"/>
        <v>1</v>
      </c>
      <c r="P88">
        <f t="shared" si="20"/>
        <v>1</v>
      </c>
      <c r="Q88">
        <f t="shared" si="21"/>
        <v>-1</v>
      </c>
      <c r="S88" t="str">
        <f t="shared" si="14"/>
        <v>='/Users/karel/A/Websites/Excel/[050700000088.xlsx]Blad1'!$B$3</v>
      </c>
      <c r="T88" t="str">
        <f t="shared" si="15"/>
        <v>='/Users/karel/A/Websites/Excel/[050700000088.xlsx]Blad1'!$E$2</v>
      </c>
      <c r="U88" t="str">
        <f t="shared" si="16"/>
        <v>='/Users/karel/A/Websites/Excel/[050700000088.xlsx]Blad1'!$BM$379</v>
      </c>
    </row>
    <row r="89" spans="1:21" x14ac:dyDescent="0.2">
      <c r="A89">
        <f>[89]Blad1!$B$3</f>
        <v>321421</v>
      </c>
      <c r="B89">
        <f>[89]Blad1!$E$2</f>
        <v>881</v>
      </c>
      <c r="C89">
        <f>[89]Blad1!$BM$379</f>
        <v>325072</v>
      </c>
      <c r="L89">
        <f t="shared" si="13"/>
        <v>881</v>
      </c>
      <c r="M89">
        <f t="shared" si="17"/>
        <v>0</v>
      </c>
      <c r="N89">
        <f t="shared" si="18"/>
        <v>3651</v>
      </c>
      <c r="O89">
        <f t="shared" si="19"/>
        <v>1</v>
      </c>
      <c r="P89">
        <f t="shared" si="20"/>
        <v>-1</v>
      </c>
      <c r="Q89">
        <f t="shared" si="21"/>
        <v>-1</v>
      </c>
      <c r="S89" t="str">
        <f t="shared" si="14"/>
        <v>='/Users/karel/A/Websites/Excel/[050700000089.xlsx]Blad1'!$B$3</v>
      </c>
      <c r="T89" t="str">
        <f t="shared" si="15"/>
        <v>='/Users/karel/A/Websites/Excel/[050700000089.xlsx]Blad1'!$E$2</v>
      </c>
      <c r="U89" t="str">
        <f t="shared" si="16"/>
        <v>='/Users/karel/A/Websites/Excel/[050700000089.xlsx]Blad1'!$BM$379</v>
      </c>
    </row>
    <row r="90" spans="1:21" x14ac:dyDescent="0.2">
      <c r="A90">
        <f>[90]Blad1!$B$3</f>
        <v>325073</v>
      </c>
      <c r="B90">
        <f>[90]Blad1!$E$2</f>
        <v>891</v>
      </c>
      <c r="C90">
        <f>[90]Blad1!$BM$379</f>
        <v>328725</v>
      </c>
      <c r="L90">
        <f t="shared" si="13"/>
        <v>891</v>
      </c>
      <c r="M90">
        <f t="shared" si="17"/>
        <v>0</v>
      </c>
      <c r="N90">
        <f t="shared" si="18"/>
        <v>3652</v>
      </c>
      <c r="O90">
        <f t="shared" si="19"/>
        <v>1</v>
      </c>
      <c r="P90">
        <f t="shared" si="20"/>
        <v>1</v>
      </c>
      <c r="Q90">
        <f t="shared" si="21"/>
        <v>-1</v>
      </c>
      <c r="S90" t="str">
        <f t="shared" si="14"/>
        <v>='/Users/karel/A/Websites/Excel/[050700000090.xlsx]Blad1'!$B$3</v>
      </c>
      <c r="T90" t="str">
        <f t="shared" si="15"/>
        <v>='/Users/karel/A/Websites/Excel/[050700000090.xlsx]Blad1'!$E$2</v>
      </c>
      <c r="U90" t="str">
        <f t="shared" si="16"/>
        <v>='/Users/karel/A/Websites/Excel/[050700000090.xlsx]Blad1'!$BM$379</v>
      </c>
    </row>
    <row r="91" spans="1:21" x14ac:dyDescent="0.2">
      <c r="A91">
        <f>[91]Blad1!$B$3</f>
        <v>328726</v>
      </c>
      <c r="B91">
        <f>[91]Blad1!$E$2</f>
        <v>901</v>
      </c>
      <c r="C91">
        <f>[91]Blad1!$BM$379</f>
        <v>332377</v>
      </c>
      <c r="L91">
        <f t="shared" si="13"/>
        <v>901</v>
      </c>
      <c r="M91">
        <f t="shared" si="17"/>
        <v>0</v>
      </c>
      <c r="N91">
        <f t="shared" si="18"/>
        <v>3651</v>
      </c>
      <c r="O91">
        <f t="shared" si="19"/>
        <v>1</v>
      </c>
      <c r="P91">
        <f t="shared" si="20"/>
        <v>-1</v>
      </c>
      <c r="Q91">
        <f t="shared" si="21"/>
        <v>-1</v>
      </c>
      <c r="S91" t="str">
        <f t="shared" si="14"/>
        <v>='/Users/karel/A/Websites/Excel/[050700000091.xlsx]Blad1'!$B$3</v>
      </c>
      <c r="T91" t="str">
        <f t="shared" si="15"/>
        <v>='/Users/karel/A/Websites/Excel/[050700000091.xlsx]Blad1'!$E$2</v>
      </c>
      <c r="U91" t="str">
        <f t="shared" si="16"/>
        <v>='/Users/karel/A/Websites/Excel/[050700000091.xlsx]Blad1'!$BM$379</v>
      </c>
    </row>
    <row r="92" spans="1:21" x14ac:dyDescent="0.2">
      <c r="A92">
        <f>[92]Blad1!$B$3</f>
        <v>332378</v>
      </c>
      <c r="B92">
        <f>[92]Blad1!$E$2</f>
        <v>911</v>
      </c>
      <c r="C92">
        <f>[92]Blad1!$BM$379</f>
        <v>336030</v>
      </c>
      <c r="L92">
        <f t="shared" si="13"/>
        <v>911</v>
      </c>
      <c r="M92">
        <f t="shared" si="17"/>
        <v>0</v>
      </c>
      <c r="N92">
        <f t="shared" si="18"/>
        <v>3652</v>
      </c>
      <c r="O92">
        <f t="shared" si="19"/>
        <v>1</v>
      </c>
      <c r="P92">
        <f t="shared" si="20"/>
        <v>1</v>
      </c>
      <c r="Q92">
        <f t="shared" si="21"/>
        <v>-1</v>
      </c>
      <c r="S92" t="str">
        <f t="shared" si="14"/>
        <v>='/Users/karel/A/Websites/Excel/[050700000092.xlsx]Blad1'!$B$3</v>
      </c>
      <c r="T92" t="str">
        <f t="shared" si="15"/>
        <v>='/Users/karel/A/Websites/Excel/[050700000092.xlsx]Blad1'!$E$2</v>
      </c>
      <c r="U92" t="str">
        <f t="shared" si="16"/>
        <v>='/Users/karel/A/Websites/Excel/[050700000092.xlsx]Blad1'!$BM$379</v>
      </c>
    </row>
    <row r="93" spans="1:21" x14ac:dyDescent="0.2">
      <c r="A93">
        <f>[93]Blad1!$B$3</f>
        <v>336031</v>
      </c>
      <c r="B93">
        <f>[93]Blad1!$E$2</f>
        <v>921</v>
      </c>
      <c r="C93">
        <f>[93]Blad1!$BM$379</f>
        <v>339682</v>
      </c>
      <c r="L93">
        <f t="shared" si="13"/>
        <v>921</v>
      </c>
      <c r="M93">
        <f t="shared" si="17"/>
        <v>0</v>
      </c>
      <c r="N93">
        <f t="shared" si="18"/>
        <v>3651</v>
      </c>
      <c r="O93">
        <f t="shared" si="19"/>
        <v>1</v>
      </c>
      <c r="P93">
        <f t="shared" si="20"/>
        <v>-1</v>
      </c>
      <c r="Q93">
        <f t="shared" si="21"/>
        <v>-1</v>
      </c>
      <c r="S93" t="str">
        <f t="shared" si="14"/>
        <v>='/Users/karel/A/Websites/Excel/[050700000093.xlsx]Blad1'!$B$3</v>
      </c>
      <c r="T93" t="str">
        <f t="shared" si="15"/>
        <v>='/Users/karel/A/Websites/Excel/[050700000093.xlsx]Blad1'!$E$2</v>
      </c>
      <c r="U93" t="str">
        <f t="shared" si="16"/>
        <v>='/Users/karel/A/Websites/Excel/[050700000093.xlsx]Blad1'!$BM$379</v>
      </c>
    </row>
    <row r="94" spans="1:21" x14ac:dyDescent="0.2">
      <c r="A94">
        <f>[94]Blad1!$B$3</f>
        <v>339683</v>
      </c>
      <c r="B94">
        <f>[94]Blad1!$E$2</f>
        <v>931</v>
      </c>
      <c r="C94">
        <f>[94]Blad1!$BM$379</f>
        <v>343335</v>
      </c>
      <c r="L94">
        <f t="shared" si="13"/>
        <v>931</v>
      </c>
      <c r="M94">
        <f t="shared" si="17"/>
        <v>0</v>
      </c>
      <c r="N94">
        <f t="shared" si="18"/>
        <v>3652</v>
      </c>
      <c r="O94">
        <f t="shared" si="19"/>
        <v>1</v>
      </c>
      <c r="P94">
        <f t="shared" si="20"/>
        <v>1</v>
      </c>
      <c r="Q94">
        <f t="shared" si="21"/>
        <v>-1</v>
      </c>
      <c r="S94" t="str">
        <f t="shared" si="14"/>
        <v>='/Users/karel/A/Websites/Excel/[050700000094.xlsx]Blad1'!$B$3</v>
      </c>
      <c r="T94" t="str">
        <f t="shared" si="15"/>
        <v>='/Users/karel/A/Websites/Excel/[050700000094.xlsx]Blad1'!$E$2</v>
      </c>
      <c r="U94" t="str">
        <f t="shared" si="16"/>
        <v>='/Users/karel/A/Websites/Excel/[050700000094.xlsx]Blad1'!$BM$379</v>
      </c>
    </row>
    <row r="95" spans="1:21" x14ac:dyDescent="0.2">
      <c r="A95">
        <f>[95]Blad1!$B$3</f>
        <v>343336</v>
      </c>
      <c r="B95">
        <f>[95]Blad1!$E$2</f>
        <v>941</v>
      </c>
      <c r="C95">
        <f>[95]Blad1!$BM$379</f>
        <v>346987</v>
      </c>
      <c r="L95">
        <f t="shared" si="13"/>
        <v>941</v>
      </c>
      <c r="M95">
        <f t="shared" si="17"/>
        <v>0</v>
      </c>
      <c r="N95">
        <f t="shared" si="18"/>
        <v>3651</v>
      </c>
      <c r="O95">
        <f t="shared" si="19"/>
        <v>1</v>
      </c>
      <c r="P95">
        <f t="shared" si="20"/>
        <v>-1</v>
      </c>
      <c r="Q95">
        <f t="shared" si="21"/>
        <v>-1</v>
      </c>
      <c r="S95" t="str">
        <f t="shared" si="14"/>
        <v>='/Users/karel/A/Websites/Excel/[050700000095.xlsx]Blad1'!$B$3</v>
      </c>
      <c r="T95" t="str">
        <f t="shared" si="15"/>
        <v>='/Users/karel/A/Websites/Excel/[050700000095.xlsx]Blad1'!$E$2</v>
      </c>
      <c r="U95" t="str">
        <f t="shared" si="16"/>
        <v>='/Users/karel/A/Websites/Excel/[050700000095.xlsx]Blad1'!$BM$379</v>
      </c>
    </row>
    <row r="96" spans="1:21" x14ac:dyDescent="0.2">
      <c r="A96">
        <f>[96]Blad1!$B$3</f>
        <v>346988</v>
      </c>
      <c r="B96">
        <f>[96]Blad1!$E$2</f>
        <v>951</v>
      </c>
      <c r="C96">
        <f>[96]Blad1!$BM$379</f>
        <v>350640</v>
      </c>
      <c r="L96">
        <f t="shared" si="13"/>
        <v>951</v>
      </c>
      <c r="M96">
        <f t="shared" si="17"/>
        <v>0</v>
      </c>
      <c r="N96">
        <f t="shared" si="18"/>
        <v>3652</v>
      </c>
      <c r="O96">
        <f t="shared" si="19"/>
        <v>1</v>
      </c>
      <c r="P96">
        <f t="shared" si="20"/>
        <v>1</v>
      </c>
      <c r="Q96">
        <f t="shared" si="21"/>
        <v>-1</v>
      </c>
      <c r="S96" t="str">
        <f t="shared" si="14"/>
        <v>='/Users/karel/A/Websites/Excel/[050700000096.xlsx]Blad1'!$B$3</v>
      </c>
      <c r="T96" t="str">
        <f t="shared" si="15"/>
        <v>='/Users/karel/A/Websites/Excel/[050700000096.xlsx]Blad1'!$E$2</v>
      </c>
      <c r="U96" t="str">
        <f t="shared" si="16"/>
        <v>='/Users/karel/A/Websites/Excel/[050700000096.xlsx]Blad1'!$BM$379</v>
      </c>
    </row>
    <row r="97" spans="1:21" x14ac:dyDescent="0.2">
      <c r="A97">
        <f>[97]Blad1!$B$3</f>
        <v>350641</v>
      </c>
      <c r="B97">
        <f>[97]Blad1!$E$2</f>
        <v>961</v>
      </c>
      <c r="C97">
        <f>[97]Blad1!$BM$379</f>
        <v>354292</v>
      </c>
      <c r="L97">
        <f t="shared" si="13"/>
        <v>961</v>
      </c>
      <c r="M97">
        <f t="shared" si="17"/>
        <v>0</v>
      </c>
      <c r="N97">
        <f t="shared" si="18"/>
        <v>3651</v>
      </c>
      <c r="O97">
        <f t="shared" si="19"/>
        <v>1</v>
      </c>
      <c r="P97">
        <f t="shared" si="20"/>
        <v>-1</v>
      </c>
      <c r="Q97">
        <f t="shared" si="21"/>
        <v>-1</v>
      </c>
      <c r="S97" t="str">
        <f t="shared" si="14"/>
        <v>='/Users/karel/A/Websites/Excel/[050700000097.xlsx]Blad1'!$B$3</v>
      </c>
      <c r="T97" t="str">
        <f t="shared" si="15"/>
        <v>='/Users/karel/A/Websites/Excel/[050700000097.xlsx]Blad1'!$E$2</v>
      </c>
      <c r="U97" t="str">
        <f t="shared" si="16"/>
        <v>='/Users/karel/A/Websites/Excel/[050700000097.xlsx]Blad1'!$BM$379</v>
      </c>
    </row>
    <row r="98" spans="1:21" x14ac:dyDescent="0.2">
      <c r="A98">
        <f>[98]Blad1!$B$3</f>
        <v>354293</v>
      </c>
      <c r="B98">
        <f>[98]Blad1!$E$2</f>
        <v>971</v>
      </c>
      <c r="C98">
        <f>[98]Blad1!$BM$379</f>
        <v>357945</v>
      </c>
      <c r="L98">
        <f t="shared" si="13"/>
        <v>971</v>
      </c>
      <c r="M98">
        <f t="shared" si="17"/>
        <v>0</v>
      </c>
      <c r="N98">
        <f t="shared" si="18"/>
        <v>3652</v>
      </c>
      <c r="O98">
        <f t="shared" si="19"/>
        <v>1</v>
      </c>
      <c r="P98">
        <f t="shared" si="20"/>
        <v>1</v>
      </c>
      <c r="Q98">
        <f t="shared" si="21"/>
        <v>-1</v>
      </c>
      <c r="S98" t="str">
        <f t="shared" si="14"/>
        <v>='/Users/karel/A/Websites/Excel/[050700000098.xlsx]Blad1'!$B$3</v>
      </c>
      <c r="T98" t="str">
        <f t="shared" si="15"/>
        <v>='/Users/karel/A/Websites/Excel/[050700000098.xlsx]Blad1'!$E$2</v>
      </c>
      <c r="U98" t="str">
        <f t="shared" si="16"/>
        <v>='/Users/karel/A/Websites/Excel/[050700000098.xlsx]Blad1'!$BM$379</v>
      </c>
    </row>
    <row r="99" spans="1:21" x14ac:dyDescent="0.2">
      <c r="A99">
        <f>[99]Blad1!$B$3</f>
        <v>357946</v>
      </c>
      <c r="B99">
        <f>[99]Blad1!$E$2</f>
        <v>981</v>
      </c>
      <c r="C99">
        <f>[99]Blad1!$BM$379</f>
        <v>361597</v>
      </c>
      <c r="L99">
        <f t="shared" si="13"/>
        <v>981</v>
      </c>
      <c r="M99">
        <f t="shared" si="17"/>
        <v>0</v>
      </c>
      <c r="N99">
        <f t="shared" si="18"/>
        <v>3651</v>
      </c>
      <c r="O99">
        <f t="shared" si="19"/>
        <v>1</v>
      </c>
      <c r="P99">
        <f t="shared" si="20"/>
        <v>-1</v>
      </c>
      <c r="Q99">
        <f t="shared" si="21"/>
        <v>-1</v>
      </c>
      <c r="S99" t="str">
        <f t="shared" si="14"/>
        <v>='/Users/karel/A/Websites/Excel/[050700000099.xlsx]Blad1'!$B$3</v>
      </c>
      <c r="T99" t="str">
        <f t="shared" si="15"/>
        <v>='/Users/karel/A/Websites/Excel/[050700000099.xlsx]Blad1'!$E$2</v>
      </c>
      <c r="U99" t="str">
        <f t="shared" si="16"/>
        <v>='/Users/karel/A/Websites/Excel/[050700000099.xlsx]Blad1'!$BM$379</v>
      </c>
    </row>
    <row r="100" spans="1:21" x14ac:dyDescent="0.2">
      <c r="A100">
        <f>[100]Blad1!$B$3</f>
        <v>361598</v>
      </c>
      <c r="B100">
        <f>[100]Blad1!$E$2</f>
        <v>991</v>
      </c>
      <c r="C100">
        <f>[100]Blad1!$BM$379</f>
        <v>365250</v>
      </c>
      <c r="L100">
        <f t="shared" si="13"/>
        <v>991</v>
      </c>
      <c r="M100">
        <f t="shared" si="17"/>
        <v>0</v>
      </c>
      <c r="N100">
        <f t="shared" si="18"/>
        <v>3652</v>
      </c>
      <c r="O100">
        <f t="shared" si="19"/>
        <v>1</v>
      </c>
      <c r="P100">
        <f t="shared" si="20"/>
        <v>1</v>
      </c>
      <c r="Q100">
        <f t="shared" si="21"/>
        <v>-1</v>
      </c>
      <c r="S100" t="str">
        <f t="shared" si="14"/>
        <v>='/Users/karel/A/Websites/Excel/[050700000100.xlsx]Blad1'!$B$3</v>
      </c>
      <c r="T100" t="str">
        <f t="shared" si="15"/>
        <v>='/Users/karel/A/Websites/Excel/[050700000100.xlsx]Blad1'!$E$2</v>
      </c>
      <c r="U100" t="str">
        <f t="shared" si="16"/>
        <v>='/Users/karel/A/Websites/Excel/[050700000100.xlsx]Blad1'!$BM$379</v>
      </c>
    </row>
    <row r="101" spans="1:21" x14ac:dyDescent="0.2">
      <c r="A101">
        <f>[101]Blad1!$B$3</f>
        <v>365251</v>
      </c>
      <c r="B101">
        <f>[101]Blad1!$E$2</f>
        <v>1001</v>
      </c>
      <c r="C101">
        <f>[101]Blad1!$BM$379</f>
        <v>368902</v>
      </c>
      <c r="L101">
        <f t="shared" si="13"/>
        <v>1001</v>
      </c>
      <c r="M101">
        <f t="shared" si="17"/>
        <v>0</v>
      </c>
      <c r="N101">
        <f t="shared" si="18"/>
        <v>3651</v>
      </c>
      <c r="O101">
        <f t="shared" si="19"/>
        <v>1</v>
      </c>
      <c r="P101">
        <f t="shared" si="20"/>
        <v>-1</v>
      </c>
      <c r="Q101">
        <f t="shared" si="21"/>
        <v>-1</v>
      </c>
      <c r="S101" t="str">
        <f t="shared" si="14"/>
        <v>='/Users/karel/A/Websites/Excel/[050700000101.xlsx]Blad1'!$B$3</v>
      </c>
      <c r="T101" t="str">
        <f t="shared" si="15"/>
        <v>='/Users/karel/A/Websites/Excel/[050700000101.xlsx]Blad1'!$E$2</v>
      </c>
      <c r="U101" t="str">
        <f t="shared" si="16"/>
        <v>='/Users/karel/A/Websites/Excel/[050700000101.xlsx]Blad1'!$BM$379</v>
      </c>
    </row>
    <row r="102" spans="1:21" x14ac:dyDescent="0.2">
      <c r="A102">
        <f>[102]Blad1!$B$3</f>
        <v>368903</v>
      </c>
      <c r="B102">
        <f>[102]Blad1!$E$2</f>
        <v>1011</v>
      </c>
      <c r="C102">
        <f>[102]Blad1!$BM$379</f>
        <v>372555</v>
      </c>
      <c r="L102">
        <f t="shared" si="13"/>
        <v>1011</v>
      </c>
      <c r="M102">
        <f t="shared" si="17"/>
        <v>0</v>
      </c>
      <c r="N102">
        <f t="shared" si="18"/>
        <v>3652</v>
      </c>
      <c r="O102">
        <f t="shared" si="19"/>
        <v>1</v>
      </c>
      <c r="P102">
        <f t="shared" si="20"/>
        <v>1</v>
      </c>
      <c r="Q102">
        <f t="shared" si="21"/>
        <v>-1</v>
      </c>
      <c r="S102" t="str">
        <f t="shared" si="14"/>
        <v>='/Users/karel/A/Websites/Excel/[050700000102.xlsx]Blad1'!$B$3</v>
      </c>
      <c r="T102" t="str">
        <f t="shared" si="15"/>
        <v>='/Users/karel/A/Websites/Excel/[050700000102.xlsx]Blad1'!$E$2</v>
      </c>
      <c r="U102" t="str">
        <f t="shared" si="16"/>
        <v>='/Users/karel/A/Websites/Excel/[050700000102.xlsx]Blad1'!$BM$379</v>
      </c>
    </row>
    <row r="103" spans="1:21" x14ac:dyDescent="0.2">
      <c r="A103">
        <f>[103]Blad1!$B$3</f>
        <v>372556</v>
      </c>
      <c r="B103">
        <f>[103]Blad1!$E$2</f>
        <v>1021</v>
      </c>
      <c r="C103">
        <f>[103]Blad1!$BM$379</f>
        <v>376207</v>
      </c>
      <c r="L103">
        <f t="shared" si="13"/>
        <v>1021</v>
      </c>
      <c r="M103">
        <f t="shared" si="17"/>
        <v>0</v>
      </c>
      <c r="N103">
        <f t="shared" si="18"/>
        <v>3651</v>
      </c>
      <c r="O103">
        <f t="shared" si="19"/>
        <v>1</v>
      </c>
      <c r="P103">
        <f t="shared" si="20"/>
        <v>-1</v>
      </c>
      <c r="Q103">
        <f t="shared" si="21"/>
        <v>-1</v>
      </c>
      <c r="S103" t="str">
        <f t="shared" si="14"/>
        <v>='/Users/karel/A/Websites/Excel/[050700000103.xlsx]Blad1'!$B$3</v>
      </c>
      <c r="T103" t="str">
        <f t="shared" si="15"/>
        <v>='/Users/karel/A/Websites/Excel/[050700000103.xlsx]Blad1'!$E$2</v>
      </c>
      <c r="U103" t="str">
        <f t="shared" si="16"/>
        <v>='/Users/karel/A/Websites/Excel/[050700000103.xlsx]Blad1'!$BM$379</v>
      </c>
    </row>
    <row r="104" spans="1:21" x14ac:dyDescent="0.2">
      <c r="A104">
        <f>[104]Blad1!$B$3</f>
        <v>376208</v>
      </c>
      <c r="B104">
        <f>[104]Blad1!$E$2</f>
        <v>1031</v>
      </c>
      <c r="C104">
        <f>[104]Blad1!$BM$379</f>
        <v>379860</v>
      </c>
      <c r="L104">
        <f t="shared" si="13"/>
        <v>1031</v>
      </c>
      <c r="M104">
        <f t="shared" si="17"/>
        <v>0</v>
      </c>
      <c r="N104">
        <f t="shared" si="18"/>
        <v>3652</v>
      </c>
      <c r="O104">
        <f t="shared" si="19"/>
        <v>1</v>
      </c>
      <c r="P104">
        <f t="shared" si="20"/>
        <v>1</v>
      </c>
      <c r="Q104">
        <f t="shared" si="21"/>
        <v>-1</v>
      </c>
      <c r="S104" t="str">
        <f t="shared" si="14"/>
        <v>='/Users/karel/A/Websites/Excel/[050700000104.xlsx]Blad1'!$B$3</v>
      </c>
      <c r="T104" t="str">
        <f t="shared" si="15"/>
        <v>='/Users/karel/A/Websites/Excel/[050700000104.xlsx]Blad1'!$E$2</v>
      </c>
      <c r="U104" t="str">
        <f t="shared" si="16"/>
        <v>='/Users/karel/A/Websites/Excel/[050700000104.xlsx]Blad1'!$BM$379</v>
      </c>
    </row>
    <row r="105" spans="1:21" x14ac:dyDescent="0.2">
      <c r="A105">
        <f>[105]Blad1!$B$3</f>
        <v>379861</v>
      </c>
      <c r="B105">
        <f>[105]Blad1!$E$2</f>
        <v>1041</v>
      </c>
      <c r="C105">
        <f>[105]Blad1!$BM$379</f>
        <v>383512</v>
      </c>
      <c r="L105">
        <f t="shared" si="13"/>
        <v>1041</v>
      </c>
      <c r="M105">
        <f t="shared" si="17"/>
        <v>0</v>
      </c>
      <c r="N105">
        <f t="shared" si="18"/>
        <v>3651</v>
      </c>
      <c r="O105">
        <f t="shared" si="19"/>
        <v>1</v>
      </c>
      <c r="P105">
        <f t="shared" si="20"/>
        <v>-1</v>
      </c>
      <c r="Q105">
        <f t="shared" si="21"/>
        <v>-1</v>
      </c>
      <c r="S105" t="str">
        <f t="shared" si="14"/>
        <v>='/Users/karel/A/Websites/Excel/[050700000105.xlsx]Blad1'!$B$3</v>
      </c>
      <c r="T105" t="str">
        <f t="shared" si="15"/>
        <v>='/Users/karel/A/Websites/Excel/[050700000105.xlsx]Blad1'!$E$2</v>
      </c>
      <c r="U105" t="str">
        <f t="shared" si="16"/>
        <v>='/Users/karel/A/Websites/Excel/[050700000105.xlsx]Blad1'!$BM$379</v>
      </c>
    </row>
    <row r="106" spans="1:21" x14ac:dyDescent="0.2">
      <c r="A106">
        <f>[106]Blad1!$B$3</f>
        <v>383513</v>
      </c>
      <c r="B106">
        <f>[106]Blad1!$E$2</f>
        <v>1051</v>
      </c>
      <c r="C106">
        <f>[106]Blad1!$BM$379</f>
        <v>387165</v>
      </c>
      <c r="L106">
        <f t="shared" si="13"/>
        <v>1051</v>
      </c>
      <c r="M106">
        <f t="shared" si="17"/>
        <v>0</v>
      </c>
      <c r="N106">
        <f t="shared" si="18"/>
        <v>3652</v>
      </c>
      <c r="O106">
        <f t="shared" si="19"/>
        <v>1</v>
      </c>
      <c r="P106">
        <f t="shared" si="20"/>
        <v>1</v>
      </c>
      <c r="Q106">
        <f t="shared" si="21"/>
        <v>-1</v>
      </c>
      <c r="S106" t="str">
        <f t="shared" si="14"/>
        <v>='/Users/karel/A/Websites/Excel/[050700000106.xlsx]Blad1'!$B$3</v>
      </c>
      <c r="T106" t="str">
        <f t="shared" si="15"/>
        <v>='/Users/karel/A/Websites/Excel/[050700000106.xlsx]Blad1'!$E$2</v>
      </c>
      <c r="U106" t="str">
        <f t="shared" si="16"/>
        <v>='/Users/karel/A/Websites/Excel/[050700000106.xlsx]Blad1'!$BM$379</v>
      </c>
    </row>
    <row r="107" spans="1:21" x14ac:dyDescent="0.2">
      <c r="A107">
        <f>[107]Blad1!$B$3</f>
        <v>387166</v>
      </c>
      <c r="B107">
        <f>[107]Blad1!$E$2</f>
        <v>1061</v>
      </c>
      <c r="C107">
        <f>[107]Blad1!$BM$379</f>
        <v>390817</v>
      </c>
      <c r="L107">
        <f t="shared" si="13"/>
        <v>1061</v>
      </c>
      <c r="M107">
        <f t="shared" si="17"/>
        <v>0</v>
      </c>
      <c r="N107">
        <f t="shared" si="18"/>
        <v>3651</v>
      </c>
      <c r="O107">
        <f t="shared" si="19"/>
        <v>1</v>
      </c>
      <c r="P107">
        <f t="shared" si="20"/>
        <v>-1</v>
      </c>
      <c r="Q107">
        <f t="shared" si="21"/>
        <v>-1</v>
      </c>
      <c r="S107" t="str">
        <f t="shared" si="14"/>
        <v>='/Users/karel/A/Websites/Excel/[050700000107.xlsx]Blad1'!$B$3</v>
      </c>
      <c r="T107" t="str">
        <f t="shared" si="15"/>
        <v>='/Users/karel/A/Websites/Excel/[050700000107.xlsx]Blad1'!$E$2</v>
      </c>
      <c r="U107" t="str">
        <f t="shared" si="16"/>
        <v>='/Users/karel/A/Websites/Excel/[050700000107.xlsx]Blad1'!$BM$379</v>
      </c>
    </row>
    <row r="108" spans="1:21" x14ac:dyDescent="0.2">
      <c r="A108">
        <f>[108]Blad1!$B$3</f>
        <v>390818</v>
      </c>
      <c r="B108">
        <f>[108]Blad1!$E$2</f>
        <v>1071</v>
      </c>
      <c r="C108">
        <f>[108]Blad1!$BM$379</f>
        <v>394470</v>
      </c>
      <c r="L108">
        <f t="shared" si="13"/>
        <v>1071</v>
      </c>
      <c r="M108">
        <f t="shared" si="17"/>
        <v>0</v>
      </c>
      <c r="N108">
        <f t="shared" si="18"/>
        <v>3652</v>
      </c>
      <c r="O108">
        <f t="shared" si="19"/>
        <v>1</v>
      </c>
      <c r="P108">
        <f t="shared" si="20"/>
        <v>1</v>
      </c>
      <c r="Q108">
        <f t="shared" si="21"/>
        <v>-1</v>
      </c>
      <c r="S108" t="str">
        <f t="shared" si="14"/>
        <v>='/Users/karel/A/Websites/Excel/[050700000108.xlsx]Blad1'!$B$3</v>
      </c>
      <c r="T108" t="str">
        <f t="shared" si="15"/>
        <v>='/Users/karel/A/Websites/Excel/[050700000108.xlsx]Blad1'!$E$2</v>
      </c>
      <c r="U108" t="str">
        <f t="shared" si="16"/>
        <v>='/Users/karel/A/Websites/Excel/[050700000108.xlsx]Blad1'!$BM$379</v>
      </c>
    </row>
    <row r="109" spans="1:21" x14ac:dyDescent="0.2">
      <c r="A109">
        <f>[109]Blad1!$B$3</f>
        <v>394471</v>
      </c>
      <c r="B109">
        <f>[109]Blad1!$E$2</f>
        <v>1081</v>
      </c>
      <c r="C109">
        <f>[109]Blad1!$BM$379</f>
        <v>398122</v>
      </c>
      <c r="L109">
        <f t="shared" si="13"/>
        <v>1081</v>
      </c>
      <c r="M109">
        <f t="shared" si="17"/>
        <v>0</v>
      </c>
      <c r="N109">
        <f t="shared" si="18"/>
        <v>3651</v>
      </c>
      <c r="O109">
        <f t="shared" si="19"/>
        <v>1</v>
      </c>
      <c r="P109">
        <f t="shared" si="20"/>
        <v>-1</v>
      </c>
      <c r="Q109">
        <f t="shared" si="21"/>
        <v>-1</v>
      </c>
      <c r="S109" t="str">
        <f t="shared" si="14"/>
        <v>='/Users/karel/A/Websites/Excel/[050700000109.xlsx]Blad1'!$B$3</v>
      </c>
      <c r="T109" t="str">
        <f t="shared" si="15"/>
        <v>='/Users/karel/A/Websites/Excel/[050700000109.xlsx]Blad1'!$E$2</v>
      </c>
      <c r="U109" t="str">
        <f t="shared" si="16"/>
        <v>='/Users/karel/A/Websites/Excel/[050700000109.xlsx]Blad1'!$BM$379</v>
      </c>
    </row>
    <row r="110" spans="1:21" x14ac:dyDescent="0.2">
      <c r="A110">
        <f>[110]Blad1!$B$3</f>
        <v>398123</v>
      </c>
      <c r="B110">
        <f>[110]Blad1!$E$2</f>
        <v>1091</v>
      </c>
      <c r="C110">
        <f>[110]Blad1!$BM$379</f>
        <v>401775</v>
      </c>
      <c r="L110">
        <f t="shared" si="13"/>
        <v>1091</v>
      </c>
      <c r="M110">
        <f t="shared" si="17"/>
        <v>0</v>
      </c>
      <c r="N110">
        <f t="shared" si="18"/>
        <v>3652</v>
      </c>
      <c r="O110">
        <f t="shared" si="19"/>
        <v>1</v>
      </c>
      <c r="P110">
        <f t="shared" si="20"/>
        <v>1</v>
      </c>
      <c r="Q110">
        <f t="shared" si="21"/>
        <v>-1</v>
      </c>
      <c r="S110" t="str">
        <f t="shared" si="14"/>
        <v>='/Users/karel/A/Websites/Excel/[050700000110.xlsx]Blad1'!$B$3</v>
      </c>
      <c r="T110" t="str">
        <f t="shared" si="15"/>
        <v>='/Users/karel/A/Websites/Excel/[050700000110.xlsx]Blad1'!$E$2</v>
      </c>
      <c r="U110" t="str">
        <f t="shared" si="16"/>
        <v>='/Users/karel/A/Websites/Excel/[050700000110.xlsx]Blad1'!$BM$379</v>
      </c>
    </row>
    <row r="111" spans="1:21" x14ac:dyDescent="0.2">
      <c r="A111">
        <f>[111]Blad1!$B$3</f>
        <v>401776</v>
      </c>
      <c r="B111">
        <f>[111]Blad1!$E$2</f>
        <v>1101</v>
      </c>
      <c r="C111">
        <f>[111]Blad1!$BM$379</f>
        <v>405427</v>
      </c>
      <c r="L111">
        <f t="shared" si="13"/>
        <v>1101</v>
      </c>
      <c r="M111">
        <f t="shared" si="17"/>
        <v>0</v>
      </c>
      <c r="N111">
        <f t="shared" si="18"/>
        <v>3651</v>
      </c>
      <c r="O111">
        <f t="shared" si="19"/>
        <v>1</v>
      </c>
      <c r="P111">
        <f t="shared" si="20"/>
        <v>-1</v>
      </c>
      <c r="Q111">
        <f t="shared" si="21"/>
        <v>-1</v>
      </c>
      <c r="S111" t="str">
        <f t="shared" si="14"/>
        <v>='/Users/karel/A/Websites/Excel/[050700000111.xlsx]Blad1'!$B$3</v>
      </c>
      <c r="T111" t="str">
        <f t="shared" si="15"/>
        <v>='/Users/karel/A/Websites/Excel/[050700000111.xlsx]Blad1'!$E$2</v>
      </c>
      <c r="U111" t="str">
        <f t="shared" si="16"/>
        <v>='/Users/karel/A/Websites/Excel/[050700000111.xlsx]Blad1'!$BM$379</v>
      </c>
    </row>
    <row r="112" spans="1:21" x14ac:dyDescent="0.2">
      <c r="A112">
        <f>[112]Blad1!$B$3</f>
        <v>405428</v>
      </c>
      <c r="B112">
        <f>[112]Blad1!$E$2</f>
        <v>1111</v>
      </c>
      <c r="C112">
        <f>[112]Blad1!$BM$379</f>
        <v>409080</v>
      </c>
      <c r="L112">
        <f t="shared" si="13"/>
        <v>1111</v>
      </c>
      <c r="M112">
        <f t="shared" si="17"/>
        <v>0</v>
      </c>
      <c r="N112">
        <f t="shared" si="18"/>
        <v>3652</v>
      </c>
      <c r="O112">
        <f t="shared" si="19"/>
        <v>1</v>
      </c>
      <c r="P112">
        <f t="shared" si="20"/>
        <v>1</v>
      </c>
      <c r="Q112">
        <f t="shared" si="21"/>
        <v>-1</v>
      </c>
      <c r="S112" t="str">
        <f t="shared" si="14"/>
        <v>='/Users/karel/A/Websites/Excel/[050700000112.xlsx]Blad1'!$B$3</v>
      </c>
      <c r="T112" t="str">
        <f t="shared" si="15"/>
        <v>='/Users/karel/A/Websites/Excel/[050700000112.xlsx]Blad1'!$E$2</v>
      </c>
      <c r="U112" t="str">
        <f t="shared" si="16"/>
        <v>='/Users/karel/A/Websites/Excel/[050700000112.xlsx]Blad1'!$BM$379</v>
      </c>
    </row>
    <row r="113" spans="1:21" x14ac:dyDescent="0.2">
      <c r="A113">
        <f>[113]Blad1!$B$3</f>
        <v>409081</v>
      </c>
      <c r="B113">
        <f>[113]Blad1!$E$2</f>
        <v>1121</v>
      </c>
      <c r="C113">
        <f>[113]Blad1!$BM$379</f>
        <v>412732</v>
      </c>
      <c r="L113">
        <f t="shared" si="13"/>
        <v>1121</v>
      </c>
      <c r="M113">
        <f t="shared" si="17"/>
        <v>0</v>
      </c>
      <c r="N113">
        <f t="shared" si="18"/>
        <v>3651</v>
      </c>
      <c r="O113">
        <f t="shared" si="19"/>
        <v>1</v>
      </c>
      <c r="P113">
        <f t="shared" si="20"/>
        <v>-1</v>
      </c>
      <c r="Q113">
        <f t="shared" si="21"/>
        <v>-1</v>
      </c>
      <c r="S113" t="str">
        <f t="shared" si="14"/>
        <v>='/Users/karel/A/Websites/Excel/[050700000113.xlsx]Blad1'!$B$3</v>
      </c>
      <c r="T113" t="str">
        <f t="shared" si="15"/>
        <v>='/Users/karel/A/Websites/Excel/[050700000113.xlsx]Blad1'!$E$2</v>
      </c>
      <c r="U113" t="str">
        <f t="shared" si="16"/>
        <v>='/Users/karel/A/Websites/Excel/[050700000113.xlsx]Blad1'!$BM$379</v>
      </c>
    </row>
    <row r="114" spans="1:21" x14ac:dyDescent="0.2">
      <c r="A114">
        <f>[114]Blad1!$B$3</f>
        <v>412733</v>
      </c>
      <c r="B114">
        <f>[114]Blad1!$E$2</f>
        <v>1131</v>
      </c>
      <c r="C114">
        <f>[114]Blad1!$BM$379</f>
        <v>416385</v>
      </c>
      <c r="L114">
        <f t="shared" si="13"/>
        <v>1131</v>
      </c>
      <c r="M114">
        <f t="shared" si="17"/>
        <v>0</v>
      </c>
      <c r="N114">
        <f t="shared" si="18"/>
        <v>3652</v>
      </c>
      <c r="O114">
        <f t="shared" si="19"/>
        <v>1</v>
      </c>
      <c r="P114">
        <f t="shared" si="20"/>
        <v>1</v>
      </c>
      <c r="Q114">
        <f t="shared" si="21"/>
        <v>-1</v>
      </c>
      <c r="S114" t="str">
        <f t="shared" si="14"/>
        <v>='/Users/karel/A/Websites/Excel/[050700000114.xlsx]Blad1'!$B$3</v>
      </c>
      <c r="T114" t="str">
        <f t="shared" si="15"/>
        <v>='/Users/karel/A/Websites/Excel/[050700000114.xlsx]Blad1'!$E$2</v>
      </c>
      <c r="U114" t="str">
        <f t="shared" si="16"/>
        <v>='/Users/karel/A/Websites/Excel/[050700000114.xlsx]Blad1'!$BM$379</v>
      </c>
    </row>
    <row r="115" spans="1:21" x14ac:dyDescent="0.2">
      <c r="A115">
        <f>[115]Blad1!$B$3</f>
        <v>416386</v>
      </c>
      <c r="B115">
        <f>[115]Blad1!$E$2</f>
        <v>1141</v>
      </c>
      <c r="C115">
        <f>[115]Blad1!$BM$379</f>
        <v>420037</v>
      </c>
      <c r="L115">
        <f t="shared" si="13"/>
        <v>1141</v>
      </c>
      <c r="M115">
        <f t="shared" si="17"/>
        <v>0</v>
      </c>
      <c r="N115">
        <f t="shared" si="18"/>
        <v>3651</v>
      </c>
      <c r="O115">
        <f t="shared" si="19"/>
        <v>1</v>
      </c>
      <c r="P115">
        <f t="shared" si="20"/>
        <v>-1</v>
      </c>
      <c r="Q115">
        <f t="shared" si="21"/>
        <v>-1</v>
      </c>
      <c r="S115" t="str">
        <f t="shared" si="14"/>
        <v>='/Users/karel/A/Websites/Excel/[050700000115.xlsx]Blad1'!$B$3</v>
      </c>
      <c r="T115" t="str">
        <f t="shared" si="15"/>
        <v>='/Users/karel/A/Websites/Excel/[050700000115.xlsx]Blad1'!$E$2</v>
      </c>
      <c r="U115" t="str">
        <f t="shared" si="16"/>
        <v>='/Users/karel/A/Websites/Excel/[050700000115.xlsx]Blad1'!$BM$379</v>
      </c>
    </row>
    <row r="116" spans="1:21" x14ac:dyDescent="0.2">
      <c r="A116">
        <f>[116]Blad1!$B$3</f>
        <v>420038</v>
      </c>
      <c r="B116">
        <f>[116]Blad1!$E$2</f>
        <v>1151</v>
      </c>
      <c r="C116">
        <f>[116]Blad1!$BM$379</f>
        <v>423690</v>
      </c>
      <c r="L116">
        <f t="shared" si="13"/>
        <v>1151</v>
      </c>
      <c r="M116">
        <f t="shared" si="17"/>
        <v>0</v>
      </c>
      <c r="N116">
        <f t="shared" si="18"/>
        <v>3652</v>
      </c>
      <c r="O116">
        <f t="shared" si="19"/>
        <v>1</v>
      </c>
      <c r="P116">
        <f t="shared" si="20"/>
        <v>1</v>
      </c>
      <c r="Q116">
        <f t="shared" si="21"/>
        <v>-1</v>
      </c>
      <c r="S116" t="str">
        <f t="shared" si="14"/>
        <v>='/Users/karel/A/Websites/Excel/[050700000116.xlsx]Blad1'!$B$3</v>
      </c>
      <c r="T116" t="str">
        <f t="shared" si="15"/>
        <v>='/Users/karel/A/Websites/Excel/[050700000116.xlsx]Blad1'!$E$2</v>
      </c>
      <c r="U116" t="str">
        <f t="shared" si="16"/>
        <v>='/Users/karel/A/Websites/Excel/[050700000116.xlsx]Blad1'!$BM$379</v>
      </c>
    </row>
    <row r="117" spans="1:21" x14ac:dyDescent="0.2">
      <c r="A117">
        <f>[117]Blad1!$B$3</f>
        <v>423691</v>
      </c>
      <c r="B117">
        <f>[117]Blad1!$E$2</f>
        <v>1161</v>
      </c>
      <c r="C117">
        <f>[117]Blad1!$BM$379</f>
        <v>427342</v>
      </c>
      <c r="L117">
        <f t="shared" si="13"/>
        <v>1161</v>
      </c>
      <c r="M117">
        <f t="shared" si="17"/>
        <v>0</v>
      </c>
      <c r="N117">
        <f t="shared" si="18"/>
        <v>3651</v>
      </c>
      <c r="O117">
        <f t="shared" si="19"/>
        <v>1</v>
      </c>
      <c r="P117">
        <f t="shared" si="20"/>
        <v>-1</v>
      </c>
      <c r="Q117">
        <f t="shared" si="21"/>
        <v>-1</v>
      </c>
      <c r="S117" t="str">
        <f t="shared" si="14"/>
        <v>='/Users/karel/A/Websites/Excel/[050700000117.xlsx]Blad1'!$B$3</v>
      </c>
      <c r="T117" t="str">
        <f t="shared" si="15"/>
        <v>='/Users/karel/A/Websites/Excel/[050700000117.xlsx]Blad1'!$E$2</v>
      </c>
      <c r="U117" t="str">
        <f t="shared" si="16"/>
        <v>='/Users/karel/A/Websites/Excel/[050700000117.xlsx]Blad1'!$BM$379</v>
      </c>
    </row>
    <row r="118" spans="1:21" x14ac:dyDescent="0.2">
      <c r="A118">
        <f>[118]Blad1!$B$3</f>
        <v>427343</v>
      </c>
      <c r="B118">
        <f>[118]Blad1!$E$2</f>
        <v>1171</v>
      </c>
      <c r="C118">
        <f>[118]Blad1!$BM$379</f>
        <v>430995</v>
      </c>
      <c r="L118">
        <f t="shared" si="13"/>
        <v>1171</v>
      </c>
      <c r="M118">
        <f t="shared" si="17"/>
        <v>0</v>
      </c>
      <c r="N118">
        <f t="shared" si="18"/>
        <v>3652</v>
      </c>
      <c r="O118">
        <f t="shared" si="19"/>
        <v>1</v>
      </c>
      <c r="P118">
        <f t="shared" si="20"/>
        <v>1</v>
      </c>
      <c r="Q118">
        <f t="shared" si="21"/>
        <v>-1</v>
      </c>
      <c r="S118" t="str">
        <f t="shared" si="14"/>
        <v>='/Users/karel/A/Websites/Excel/[050700000118.xlsx]Blad1'!$B$3</v>
      </c>
      <c r="T118" t="str">
        <f t="shared" si="15"/>
        <v>='/Users/karel/A/Websites/Excel/[050700000118.xlsx]Blad1'!$E$2</v>
      </c>
      <c r="U118" t="str">
        <f t="shared" si="16"/>
        <v>='/Users/karel/A/Websites/Excel/[050700000118.xlsx]Blad1'!$BM$379</v>
      </c>
    </row>
    <row r="119" spans="1:21" x14ac:dyDescent="0.2">
      <c r="A119">
        <f>[119]Blad1!$B$3</f>
        <v>430996</v>
      </c>
      <c r="B119">
        <f>[119]Blad1!$E$2</f>
        <v>1181</v>
      </c>
      <c r="C119">
        <f>[119]Blad1!$BM$379</f>
        <v>434647</v>
      </c>
      <c r="L119">
        <f t="shared" si="13"/>
        <v>1181</v>
      </c>
      <c r="M119">
        <f t="shared" si="17"/>
        <v>0</v>
      </c>
      <c r="N119">
        <f t="shared" si="18"/>
        <v>3651</v>
      </c>
      <c r="O119">
        <f t="shared" si="19"/>
        <v>1</v>
      </c>
      <c r="P119">
        <f t="shared" si="20"/>
        <v>-1</v>
      </c>
      <c r="Q119">
        <f t="shared" si="21"/>
        <v>-1</v>
      </c>
      <c r="S119" t="str">
        <f t="shared" si="14"/>
        <v>='/Users/karel/A/Websites/Excel/[050700000119.xlsx]Blad1'!$B$3</v>
      </c>
      <c r="T119" t="str">
        <f t="shared" si="15"/>
        <v>='/Users/karel/A/Websites/Excel/[050700000119.xlsx]Blad1'!$E$2</v>
      </c>
      <c r="U119" t="str">
        <f t="shared" si="16"/>
        <v>='/Users/karel/A/Websites/Excel/[050700000119.xlsx]Blad1'!$BM$379</v>
      </c>
    </row>
    <row r="120" spans="1:21" x14ac:dyDescent="0.2">
      <c r="A120">
        <f>[120]Blad1!$B$3</f>
        <v>434648</v>
      </c>
      <c r="B120">
        <f>[120]Blad1!$E$2</f>
        <v>1191</v>
      </c>
      <c r="C120">
        <f>[120]Blad1!$BM$379</f>
        <v>438300</v>
      </c>
      <c r="L120">
        <f t="shared" si="13"/>
        <v>1191</v>
      </c>
      <c r="M120">
        <f t="shared" si="17"/>
        <v>0</v>
      </c>
      <c r="N120">
        <f t="shared" si="18"/>
        <v>3652</v>
      </c>
      <c r="O120">
        <f t="shared" si="19"/>
        <v>1</v>
      </c>
      <c r="P120">
        <f t="shared" si="20"/>
        <v>1</v>
      </c>
      <c r="Q120">
        <f t="shared" si="21"/>
        <v>-1</v>
      </c>
      <c r="S120" t="str">
        <f t="shared" si="14"/>
        <v>='/Users/karel/A/Websites/Excel/[050700000120.xlsx]Blad1'!$B$3</v>
      </c>
      <c r="T120" t="str">
        <f t="shared" si="15"/>
        <v>='/Users/karel/A/Websites/Excel/[050700000120.xlsx]Blad1'!$E$2</v>
      </c>
      <c r="U120" t="str">
        <f t="shared" si="16"/>
        <v>='/Users/karel/A/Websites/Excel/[050700000120.xlsx]Blad1'!$BM$379</v>
      </c>
    </row>
    <row r="121" spans="1:21" x14ac:dyDescent="0.2">
      <c r="A121">
        <f>[121]Blad1!$B$3</f>
        <v>438301</v>
      </c>
      <c r="B121">
        <f>[121]Blad1!$E$2</f>
        <v>1201</v>
      </c>
      <c r="C121">
        <f>[121]Blad1!$BM$379</f>
        <v>441952</v>
      </c>
      <c r="L121">
        <f t="shared" si="13"/>
        <v>1201</v>
      </c>
      <c r="M121">
        <f t="shared" si="17"/>
        <v>0</v>
      </c>
      <c r="N121">
        <f t="shared" si="18"/>
        <v>3651</v>
      </c>
      <c r="O121">
        <f t="shared" si="19"/>
        <v>1</v>
      </c>
      <c r="P121">
        <f t="shared" si="20"/>
        <v>-1</v>
      </c>
      <c r="Q121">
        <f t="shared" si="21"/>
        <v>-1</v>
      </c>
      <c r="S121" t="str">
        <f t="shared" si="14"/>
        <v>='/Users/karel/A/Websites/Excel/[050700000121.xlsx]Blad1'!$B$3</v>
      </c>
      <c r="T121" t="str">
        <f t="shared" si="15"/>
        <v>='/Users/karel/A/Websites/Excel/[050700000121.xlsx]Blad1'!$E$2</v>
      </c>
      <c r="U121" t="str">
        <f t="shared" si="16"/>
        <v>='/Users/karel/A/Websites/Excel/[050700000121.xlsx]Blad1'!$BM$379</v>
      </c>
    </row>
    <row r="122" spans="1:21" x14ac:dyDescent="0.2">
      <c r="A122">
        <f>[122]Blad1!$B$3</f>
        <v>441953</v>
      </c>
      <c r="B122">
        <f>[122]Blad1!$E$2</f>
        <v>1211</v>
      </c>
      <c r="C122">
        <f>[122]Blad1!$BM$379</f>
        <v>445605</v>
      </c>
      <c r="L122">
        <f t="shared" si="13"/>
        <v>1211</v>
      </c>
      <c r="M122">
        <f t="shared" si="17"/>
        <v>0</v>
      </c>
      <c r="N122">
        <f t="shared" si="18"/>
        <v>3652</v>
      </c>
      <c r="O122">
        <f t="shared" si="19"/>
        <v>1</v>
      </c>
      <c r="P122">
        <f t="shared" si="20"/>
        <v>1</v>
      </c>
      <c r="Q122">
        <f t="shared" si="21"/>
        <v>-1</v>
      </c>
      <c r="S122" t="str">
        <f t="shared" si="14"/>
        <v>='/Users/karel/A/Websites/Excel/[050700000122.xlsx]Blad1'!$B$3</v>
      </c>
      <c r="T122" t="str">
        <f t="shared" si="15"/>
        <v>='/Users/karel/A/Websites/Excel/[050700000122.xlsx]Blad1'!$E$2</v>
      </c>
      <c r="U122" t="str">
        <f t="shared" si="16"/>
        <v>='/Users/karel/A/Websites/Excel/[050700000122.xlsx]Blad1'!$BM$379</v>
      </c>
    </row>
    <row r="123" spans="1:21" x14ac:dyDescent="0.2">
      <c r="A123">
        <f>[123]Blad1!$B$3</f>
        <v>445606</v>
      </c>
      <c r="B123">
        <f>[123]Blad1!$E$2</f>
        <v>1221</v>
      </c>
      <c r="C123">
        <f>[123]Blad1!$BM$379</f>
        <v>449257</v>
      </c>
      <c r="L123">
        <f t="shared" si="13"/>
        <v>1221</v>
      </c>
      <c r="M123">
        <f t="shared" si="17"/>
        <v>0</v>
      </c>
      <c r="N123">
        <f t="shared" si="18"/>
        <v>3651</v>
      </c>
      <c r="O123">
        <f t="shared" si="19"/>
        <v>1</v>
      </c>
      <c r="P123">
        <f t="shared" si="20"/>
        <v>-1</v>
      </c>
      <c r="Q123">
        <f t="shared" si="21"/>
        <v>-1</v>
      </c>
      <c r="S123" t="str">
        <f t="shared" si="14"/>
        <v>='/Users/karel/A/Websites/Excel/[050700000123.xlsx]Blad1'!$B$3</v>
      </c>
      <c r="T123" t="str">
        <f t="shared" si="15"/>
        <v>='/Users/karel/A/Websites/Excel/[050700000123.xlsx]Blad1'!$E$2</v>
      </c>
      <c r="U123" t="str">
        <f t="shared" si="16"/>
        <v>='/Users/karel/A/Websites/Excel/[050700000123.xlsx]Blad1'!$BM$379</v>
      </c>
    </row>
    <row r="124" spans="1:21" x14ac:dyDescent="0.2">
      <c r="A124">
        <f>[124]Blad1!$B$3</f>
        <v>449258</v>
      </c>
      <c r="B124">
        <f>[124]Blad1!$E$2</f>
        <v>1231</v>
      </c>
      <c r="C124">
        <f>[124]Blad1!$BM$379</f>
        <v>452910</v>
      </c>
      <c r="L124">
        <f t="shared" si="13"/>
        <v>1231</v>
      </c>
      <c r="M124">
        <f t="shared" si="17"/>
        <v>0</v>
      </c>
      <c r="N124">
        <f t="shared" si="18"/>
        <v>3652</v>
      </c>
      <c r="O124">
        <f t="shared" si="19"/>
        <v>1</v>
      </c>
      <c r="P124">
        <f t="shared" si="20"/>
        <v>1</v>
      </c>
      <c r="Q124">
        <f t="shared" si="21"/>
        <v>-1</v>
      </c>
      <c r="S124" t="str">
        <f t="shared" si="14"/>
        <v>='/Users/karel/A/Websites/Excel/[050700000124.xlsx]Blad1'!$B$3</v>
      </c>
      <c r="T124" t="str">
        <f t="shared" si="15"/>
        <v>='/Users/karel/A/Websites/Excel/[050700000124.xlsx]Blad1'!$E$2</v>
      </c>
      <c r="U124" t="str">
        <f t="shared" si="16"/>
        <v>='/Users/karel/A/Websites/Excel/[050700000124.xlsx]Blad1'!$BM$379</v>
      </c>
    </row>
    <row r="125" spans="1:21" x14ac:dyDescent="0.2">
      <c r="A125">
        <f>[125]Blad1!$B$3</f>
        <v>452911</v>
      </c>
      <c r="B125">
        <f>[125]Blad1!$E$2</f>
        <v>1241</v>
      </c>
      <c r="C125">
        <f>[125]Blad1!$BM$379</f>
        <v>456562</v>
      </c>
      <c r="L125">
        <f t="shared" si="13"/>
        <v>1241</v>
      </c>
      <c r="M125">
        <f t="shared" si="17"/>
        <v>0</v>
      </c>
      <c r="N125">
        <f t="shared" si="18"/>
        <v>3651</v>
      </c>
      <c r="O125">
        <f t="shared" si="19"/>
        <v>1</v>
      </c>
      <c r="P125">
        <f t="shared" si="20"/>
        <v>-1</v>
      </c>
      <c r="Q125">
        <f t="shared" si="21"/>
        <v>-1</v>
      </c>
      <c r="S125" t="str">
        <f t="shared" si="14"/>
        <v>='/Users/karel/A/Websites/Excel/[050700000125.xlsx]Blad1'!$B$3</v>
      </c>
      <c r="T125" t="str">
        <f t="shared" si="15"/>
        <v>='/Users/karel/A/Websites/Excel/[050700000125.xlsx]Blad1'!$E$2</v>
      </c>
      <c r="U125" t="str">
        <f t="shared" si="16"/>
        <v>='/Users/karel/A/Websites/Excel/[050700000125.xlsx]Blad1'!$BM$379</v>
      </c>
    </row>
    <row r="126" spans="1:21" x14ac:dyDescent="0.2">
      <c r="A126">
        <f>[126]Blad1!$B$3</f>
        <v>456563</v>
      </c>
      <c r="B126">
        <f>[126]Blad1!$E$2</f>
        <v>1251</v>
      </c>
      <c r="C126">
        <f>[126]Blad1!$BM$379</f>
        <v>460215</v>
      </c>
      <c r="L126">
        <f t="shared" si="13"/>
        <v>1251</v>
      </c>
      <c r="M126">
        <f t="shared" si="17"/>
        <v>0</v>
      </c>
      <c r="N126">
        <f t="shared" si="18"/>
        <v>3652</v>
      </c>
      <c r="O126">
        <f t="shared" si="19"/>
        <v>1</v>
      </c>
      <c r="P126">
        <f t="shared" si="20"/>
        <v>1</v>
      </c>
      <c r="Q126">
        <f t="shared" si="21"/>
        <v>-1</v>
      </c>
      <c r="S126" t="str">
        <f t="shared" si="14"/>
        <v>='/Users/karel/A/Websites/Excel/[050700000126.xlsx]Blad1'!$B$3</v>
      </c>
      <c r="T126" t="str">
        <f t="shared" si="15"/>
        <v>='/Users/karel/A/Websites/Excel/[050700000126.xlsx]Blad1'!$E$2</v>
      </c>
      <c r="U126" t="str">
        <f t="shared" si="16"/>
        <v>='/Users/karel/A/Websites/Excel/[050700000126.xlsx]Blad1'!$BM$379</v>
      </c>
    </row>
    <row r="127" spans="1:21" x14ac:dyDescent="0.2">
      <c r="A127">
        <f>[127]Blad1!$B$3</f>
        <v>460216</v>
      </c>
      <c r="B127">
        <f>[127]Blad1!$E$2</f>
        <v>1261</v>
      </c>
      <c r="C127">
        <f>[127]Blad1!$BM$379</f>
        <v>463867</v>
      </c>
      <c r="L127">
        <f t="shared" si="13"/>
        <v>1261</v>
      </c>
      <c r="M127">
        <f t="shared" si="17"/>
        <v>0</v>
      </c>
      <c r="N127">
        <f t="shared" si="18"/>
        <v>3651</v>
      </c>
      <c r="O127">
        <f t="shared" si="19"/>
        <v>1</v>
      </c>
      <c r="P127">
        <f t="shared" si="20"/>
        <v>-1</v>
      </c>
      <c r="Q127">
        <f t="shared" si="21"/>
        <v>-1</v>
      </c>
      <c r="S127" t="str">
        <f t="shared" si="14"/>
        <v>='/Users/karel/A/Websites/Excel/[050700000127.xlsx]Blad1'!$B$3</v>
      </c>
      <c r="T127" t="str">
        <f t="shared" si="15"/>
        <v>='/Users/karel/A/Websites/Excel/[050700000127.xlsx]Blad1'!$E$2</v>
      </c>
      <c r="U127" t="str">
        <f t="shared" si="16"/>
        <v>='/Users/karel/A/Websites/Excel/[050700000127.xlsx]Blad1'!$BM$379</v>
      </c>
    </row>
    <row r="128" spans="1:21" x14ac:dyDescent="0.2">
      <c r="A128">
        <f>[128]Blad1!$B$3</f>
        <v>463868</v>
      </c>
      <c r="B128">
        <f>[128]Blad1!$E$2</f>
        <v>1271</v>
      </c>
      <c r="C128">
        <f>[128]Blad1!$BM$379</f>
        <v>467520</v>
      </c>
      <c r="L128">
        <f t="shared" si="13"/>
        <v>1271</v>
      </c>
      <c r="M128">
        <f t="shared" si="17"/>
        <v>0</v>
      </c>
      <c r="N128">
        <f t="shared" si="18"/>
        <v>3652</v>
      </c>
      <c r="O128">
        <f t="shared" si="19"/>
        <v>1</v>
      </c>
      <c r="P128">
        <f t="shared" si="20"/>
        <v>1</v>
      </c>
      <c r="Q128">
        <f t="shared" si="21"/>
        <v>-1</v>
      </c>
      <c r="S128" t="str">
        <f t="shared" si="14"/>
        <v>='/Users/karel/A/Websites/Excel/[050700000128.xlsx]Blad1'!$B$3</v>
      </c>
      <c r="T128" t="str">
        <f t="shared" si="15"/>
        <v>='/Users/karel/A/Websites/Excel/[050700000128.xlsx]Blad1'!$E$2</v>
      </c>
      <c r="U128" t="str">
        <f t="shared" si="16"/>
        <v>='/Users/karel/A/Websites/Excel/[050700000128.xlsx]Blad1'!$BM$379</v>
      </c>
    </row>
    <row r="129" spans="1:21" x14ac:dyDescent="0.2">
      <c r="A129">
        <f>[129]Blad1!$B$3</f>
        <v>467521</v>
      </c>
      <c r="B129">
        <f>[129]Blad1!$E$2</f>
        <v>1281</v>
      </c>
      <c r="C129">
        <f>[129]Blad1!$BM$379</f>
        <v>471172</v>
      </c>
      <c r="L129">
        <f t="shared" si="13"/>
        <v>1281</v>
      </c>
      <c r="M129">
        <f t="shared" si="17"/>
        <v>0</v>
      </c>
      <c r="N129">
        <f t="shared" si="18"/>
        <v>3651</v>
      </c>
      <c r="O129">
        <f t="shared" si="19"/>
        <v>1</v>
      </c>
      <c r="P129">
        <f t="shared" si="20"/>
        <v>-1</v>
      </c>
      <c r="Q129">
        <f t="shared" si="21"/>
        <v>-1</v>
      </c>
      <c r="S129" t="str">
        <f t="shared" si="14"/>
        <v>='/Users/karel/A/Websites/Excel/[050700000129.xlsx]Blad1'!$B$3</v>
      </c>
      <c r="T129" t="str">
        <f t="shared" si="15"/>
        <v>='/Users/karel/A/Websites/Excel/[050700000129.xlsx]Blad1'!$E$2</v>
      </c>
      <c r="U129" t="str">
        <f t="shared" si="16"/>
        <v>='/Users/karel/A/Websites/Excel/[050700000129.xlsx]Blad1'!$BM$379</v>
      </c>
    </row>
    <row r="130" spans="1:21" x14ac:dyDescent="0.2">
      <c r="A130">
        <f>[130]Blad1!$B$3</f>
        <v>471173</v>
      </c>
      <c r="B130">
        <f>[130]Blad1!$E$2</f>
        <v>1291</v>
      </c>
      <c r="C130">
        <f>[130]Blad1!$BM$379</f>
        <v>474825</v>
      </c>
      <c r="L130">
        <f t="shared" ref="L130:L193" si="22">10*(ROW(L130)-1)+1</f>
        <v>1291</v>
      </c>
      <c r="M130">
        <f t="shared" si="17"/>
        <v>0</v>
      </c>
      <c r="N130">
        <f t="shared" si="18"/>
        <v>3652</v>
      </c>
      <c r="O130">
        <f t="shared" si="19"/>
        <v>1</v>
      </c>
      <c r="P130">
        <f t="shared" si="20"/>
        <v>1</v>
      </c>
      <c r="Q130">
        <f t="shared" si="21"/>
        <v>-1</v>
      </c>
      <c r="S130" t="str">
        <f t="shared" ref="S130:S193" si="23">"='/Users/karel/A/Websites/Excel/[050700000"&amp;TEXT(ROW(A130),"000")&amp;".xlsx]Blad1'!$B$3"</f>
        <v>='/Users/karel/A/Websites/Excel/[050700000130.xlsx]Blad1'!$B$3</v>
      </c>
      <c r="T130" t="str">
        <f t="shared" ref="T130:T193" si="24">"='/Users/karel/A/Websites/Excel/[050700000"&amp;TEXT(ROW(A130),"000")&amp;".xlsx]Blad1'!$E$2"</f>
        <v>='/Users/karel/A/Websites/Excel/[050700000130.xlsx]Blad1'!$E$2</v>
      </c>
      <c r="U130" t="str">
        <f t="shared" ref="U130:U193" si="25">"='/Users/karel/A/Websites/Excel/[050700000"&amp;TEXT(ROW(A130),"000")&amp;".xlsx]Blad1'!$BM$379"</f>
        <v>='/Users/karel/A/Websites/Excel/[050700000130.xlsx]Blad1'!$BM$379</v>
      </c>
    </row>
    <row r="131" spans="1:21" x14ac:dyDescent="0.2">
      <c r="A131">
        <f>[131]Blad1!$B$3</f>
        <v>474826</v>
      </c>
      <c r="B131">
        <f>[131]Blad1!$E$2</f>
        <v>1301</v>
      </c>
      <c r="C131">
        <f>[131]Blad1!$BM$379</f>
        <v>478477</v>
      </c>
      <c r="L131">
        <f t="shared" si="22"/>
        <v>1301</v>
      </c>
      <c r="M131">
        <f t="shared" si="17"/>
        <v>0</v>
      </c>
      <c r="N131">
        <f t="shared" si="18"/>
        <v>3651</v>
      </c>
      <c r="O131">
        <f t="shared" si="19"/>
        <v>1</v>
      </c>
      <c r="P131">
        <f t="shared" si="20"/>
        <v>-1</v>
      </c>
      <c r="Q131">
        <f t="shared" si="21"/>
        <v>-1</v>
      </c>
      <c r="S131" t="str">
        <f t="shared" si="23"/>
        <v>='/Users/karel/A/Websites/Excel/[050700000131.xlsx]Blad1'!$B$3</v>
      </c>
      <c r="T131" t="str">
        <f t="shared" si="24"/>
        <v>='/Users/karel/A/Websites/Excel/[050700000131.xlsx]Blad1'!$E$2</v>
      </c>
      <c r="U131" t="str">
        <f t="shared" si="25"/>
        <v>='/Users/karel/A/Websites/Excel/[050700000131.xlsx]Blad1'!$BM$379</v>
      </c>
    </row>
    <row r="132" spans="1:21" x14ac:dyDescent="0.2">
      <c r="A132">
        <f>[132]Blad1!$B$3</f>
        <v>478478</v>
      </c>
      <c r="B132">
        <f>[132]Blad1!$E$2</f>
        <v>1311</v>
      </c>
      <c r="C132">
        <f>[132]Blad1!$BM$379</f>
        <v>482130</v>
      </c>
      <c r="L132">
        <f t="shared" si="22"/>
        <v>1311</v>
      </c>
      <c r="M132">
        <f t="shared" ref="M132:M195" si="26">L132-B132</f>
        <v>0</v>
      </c>
      <c r="N132">
        <f t="shared" ref="N132:N195" si="27">C132-A132</f>
        <v>3652</v>
      </c>
      <c r="O132">
        <f t="shared" ref="O132:O195" si="28">A132-C131</f>
        <v>1</v>
      </c>
      <c r="P132">
        <f t="shared" ref="P132:P195" si="29">N132-N131</f>
        <v>1</v>
      </c>
      <c r="Q132">
        <f t="shared" ref="Q132:Q195" si="30">P131*P132</f>
        <v>-1</v>
      </c>
      <c r="S132" t="str">
        <f t="shared" si="23"/>
        <v>='/Users/karel/A/Websites/Excel/[050700000132.xlsx]Blad1'!$B$3</v>
      </c>
      <c r="T132" t="str">
        <f t="shared" si="24"/>
        <v>='/Users/karel/A/Websites/Excel/[050700000132.xlsx]Blad1'!$E$2</v>
      </c>
      <c r="U132" t="str">
        <f t="shared" si="25"/>
        <v>='/Users/karel/A/Websites/Excel/[050700000132.xlsx]Blad1'!$BM$379</v>
      </c>
    </row>
    <row r="133" spans="1:21" x14ac:dyDescent="0.2">
      <c r="A133">
        <f>[133]Blad1!$B$3</f>
        <v>482131</v>
      </c>
      <c r="B133">
        <f>[133]Blad1!$E$2</f>
        <v>1321</v>
      </c>
      <c r="C133">
        <f>[133]Blad1!$BM$379</f>
        <v>485782</v>
      </c>
      <c r="L133">
        <f t="shared" si="22"/>
        <v>1321</v>
      </c>
      <c r="M133">
        <f t="shared" si="26"/>
        <v>0</v>
      </c>
      <c r="N133">
        <f t="shared" si="27"/>
        <v>3651</v>
      </c>
      <c r="O133">
        <f t="shared" si="28"/>
        <v>1</v>
      </c>
      <c r="P133">
        <f t="shared" si="29"/>
        <v>-1</v>
      </c>
      <c r="Q133">
        <f t="shared" si="30"/>
        <v>-1</v>
      </c>
      <c r="S133" t="str">
        <f t="shared" si="23"/>
        <v>='/Users/karel/A/Websites/Excel/[050700000133.xlsx]Blad1'!$B$3</v>
      </c>
      <c r="T133" t="str">
        <f t="shared" si="24"/>
        <v>='/Users/karel/A/Websites/Excel/[050700000133.xlsx]Blad1'!$E$2</v>
      </c>
      <c r="U133" t="str">
        <f t="shared" si="25"/>
        <v>='/Users/karel/A/Websites/Excel/[050700000133.xlsx]Blad1'!$BM$379</v>
      </c>
    </row>
    <row r="134" spans="1:21" x14ac:dyDescent="0.2">
      <c r="A134">
        <f>[134]Blad1!$B$3</f>
        <v>485783</v>
      </c>
      <c r="B134">
        <f>[134]Blad1!$E$2</f>
        <v>1331</v>
      </c>
      <c r="C134">
        <f>[134]Blad1!$BM$379</f>
        <v>489435</v>
      </c>
      <c r="L134">
        <f t="shared" si="22"/>
        <v>1331</v>
      </c>
      <c r="M134">
        <f t="shared" si="26"/>
        <v>0</v>
      </c>
      <c r="N134">
        <f t="shared" si="27"/>
        <v>3652</v>
      </c>
      <c r="O134">
        <f t="shared" si="28"/>
        <v>1</v>
      </c>
      <c r="P134">
        <f t="shared" si="29"/>
        <v>1</v>
      </c>
      <c r="Q134">
        <f t="shared" si="30"/>
        <v>-1</v>
      </c>
      <c r="S134" t="str">
        <f t="shared" si="23"/>
        <v>='/Users/karel/A/Websites/Excel/[050700000134.xlsx]Blad1'!$B$3</v>
      </c>
      <c r="T134" t="str">
        <f t="shared" si="24"/>
        <v>='/Users/karel/A/Websites/Excel/[050700000134.xlsx]Blad1'!$E$2</v>
      </c>
      <c r="U134" t="str">
        <f t="shared" si="25"/>
        <v>='/Users/karel/A/Websites/Excel/[050700000134.xlsx]Blad1'!$BM$379</v>
      </c>
    </row>
    <row r="135" spans="1:21" x14ac:dyDescent="0.2">
      <c r="A135">
        <f>[135]Blad1!$B$3</f>
        <v>489436</v>
      </c>
      <c r="B135">
        <f>[135]Blad1!$E$2</f>
        <v>1341</v>
      </c>
      <c r="C135">
        <f>[135]Blad1!$BM$379</f>
        <v>493087</v>
      </c>
      <c r="L135">
        <f t="shared" si="22"/>
        <v>1341</v>
      </c>
      <c r="M135">
        <f t="shared" si="26"/>
        <v>0</v>
      </c>
      <c r="N135">
        <f t="shared" si="27"/>
        <v>3651</v>
      </c>
      <c r="O135">
        <f t="shared" si="28"/>
        <v>1</v>
      </c>
      <c r="P135">
        <f t="shared" si="29"/>
        <v>-1</v>
      </c>
      <c r="Q135">
        <f t="shared" si="30"/>
        <v>-1</v>
      </c>
      <c r="S135" t="str">
        <f t="shared" si="23"/>
        <v>='/Users/karel/A/Websites/Excel/[050700000135.xlsx]Blad1'!$B$3</v>
      </c>
      <c r="T135" t="str">
        <f t="shared" si="24"/>
        <v>='/Users/karel/A/Websites/Excel/[050700000135.xlsx]Blad1'!$E$2</v>
      </c>
      <c r="U135" t="str">
        <f t="shared" si="25"/>
        <v>='/Users/karel/A/Websites/Excel/[050700000135.xlsx]Blad1'!$BM$379</v>
      </c>
    </row>
    <row r="136" spans="1:21" x14ac:dyDescent="0.2">
      <c r="A136">
        <f>[136]Blad1!$B$3</f>
        <v>493088</v>
      </c>
      <c r="B136">
        <f>[136]Blad1!$E$2</f>
        <v>1351</v>
      </c>
      <c r="C136">
        <f>[136]Blad1!$BM$379</f>
        <v>496740</v>
      </c>
      <c r="L136">
        <f t="shared" si="22"/>
        <v>1351</v>
      </c>
      <c r="M136">
        <f t="shared" si="26"/>
        <v>0</v>
      </c>
      <c r="N136">
        <f t="shared" si="27"/>
        <v>3652</v>
      </c>
      <c r="O136">
        <f t="shared" si="28"/>
        <v>1</v>
      </c>
      <c r="P136">
        <f t="shared" si="29"/>
        <v>1</v>
      </c>
      <c r="Q136">
        <f t="shared" si="30"/>
        <v>-1</v>
      </c>
      <c r="S136" t="str">
        <f t="shared" si="23"/>
        <v>='/Users/karel/A/Websites/Excel/[050700000136.xlsx]Blad1'!$B$3</v>
      </c>
      <c r="T136" t="str">
        <f t="shared" si="24"/>
        <v>='/Users/karel/A/Websites/Excel/[050700000136.xlsx]Blad1'!$E$2</v>
      </c>
      <c r="U136" t="str">
        <f t="shared" si="25"/>
        <v>='/Users/karel/A/Websites/Excel/[050700000136.xlsx]Blad1'!$BM$379</v>
      </c>
    </row>
    <row r="137" spans="1:21" x14ac:dyDescent="0.2">
      <c r="A137">
        <f>[137]Blad1!$B$3</f>
        <v>496741</v>
      </c>
      <c r="B137">
        <f>[137]Blad1!$E$2</f>
        <v>1361</v>
      </c>
      <c r="C137">
        <f>[137]Blad1!$BM$379</f>
        <v>500392</v>
      </c>
      <c r="L137">
        <f t="shared" si="22"/>
        <v>1361</v>
      </c>
      <c r="M137">
        <f t="shared" si="26"/>
        <v>0</v>
      </c>
      <c r="N137">
        <f t="shared" si="27"/>
        <v>3651</v>
      </c>
      <c r="O137">
        <f t="shared" si="28"/>
        <v>1</v>
      </c>
      <c r="P137">
        <f t="shared" si="29"/>
        <v>-1</v>
      </c>
      <c r="Q137">
        <f t="shared" si="30"/>
        <v>-1</v>
      </c>
      <c r="S137" t="str">
        <f t="shared" si="23"/>
        <v>='/Users/karel/A/Websites/Excel/[050700000137.xlsx]Blad1'!$B$3</v>
      </c>
      <c r="T137" t="str">
        <f t="shared" si="24"/>
        <v>='/Users/karel/A/Websites/Excel/[050700000137.xlsx]Blad1'!$E$2</v>
      </c>
      <c r="U137" t="str">
        <f t="shared" si="25"/>
        <v>='/Users/karel/A/Websites/Excel/[050700000137.xlsx]Blad1'!$BM$379</v>
      </c>
    </row>
    <row r="138" spans="1:21" x14ac:dyDescent="0.2">
      <c r="A138">
        <f>[138]Blad1!$B$3</f>
        <v>500393</v>
      </c>
      <c r="B138">
        <f>[138]Blad1!$E$2</f>
        <v>1371</v>
      </c>
      <c r="C138">
        <f>[138]Blad1!$BM$379</f>
        <v>504045</v>
      </c>
      <c r="L138">
        <f t="shared" si="22"/>
        <v>1371</v>
      </c>
      <c r="M138">
        <f t="shared" si="26"/>
        <v>0</v>
      </c>
      <c r="N138">
        <f t="shared" si="27"/>
        <v>3652</v>
      </c>
      <c r="O138">
        <f t="shared" si="28"/>
        <v>1</v>
      </c>
      <c r="P138">
        <f t="shared" si="29"/>
        <v>1</v>
      </c>
      <c r="Q138">
        <f t="shared" si="30"/>
        <v>-1</v>
      </c>
      <c r="S138" t="str">
        <f t="shared" si="23"/>
        <v>='/Users/karel/A/Websites/Excel/[050700000138.xlsx]Blad1'!$B$3</v>
      </c>
      <c r="T138" t="str">
        <f t="shared" si="24"/>
        <v>='/Users/karel/A/Websites/Excel/[050700000138.xlsx]Blad1'!$E$2</v>
      </c>
      <c r="U138" t="str">
        <f t="shared" si="25"/>
        <v>='/Users/karel/A/Websites/Excel/[050700000138.xlsx]Blad1'!$BM$379</v>
      </c>
    </row>
    <row r="139" spans="1:21" x14ac:dyDescent="0.2">
      <c r="A139">
        <f>[139]Blad1!$B$3</f>
        <v>504046</v>
      </c>
      <c r="B139">
        <f>[139]Blad1!$E$2</f>
        <v>1381</v>
      </c>
      <c r="C139">
        <f>[139]Blad1!$BM$379</f>
        <v>507697</v>
      </c>
      <c r="L139">
        <f t="shared" si="22"/>
        <v>1381</v>
      </c>
      <c r="M139">
        <f t="shared" si="26"/>
        <v>0</v>
      </c>
      <c r="N139">
        <f t="shared" si="27"/>
        <v>3651</v>
      </c>
      <c r="O139">
        <f t="shared" si="28"/>
        <v>1</v>
      </c>
      <c r="P139">
        <f t="shared" si="29"/>
        <v>-1</v>
      </c>
      <c r="Q139">
        <f t="shared" si="30"/>
        <v>-1</v>
      </c>
      <c r="S139" t="str">
        <f t="shared" si="23"/>
        <v>='/Users/karel/A/Websites/Excel/[050700000139.xlsx]Blad1'!$B$3</v>
      </c>
      <c r="T139" t="str">
        <f t="shared" si="24"/>
        <v>='/Users/karel/A/Websites/Excel/[050700000139.xlsx]Blad1'!$E$2</v>
      </c>
      <c r="U139" t="str">
        <f t="shared" si="25"/>
        <v>='/Users/karel/A/Websites/Excel/[050700000139.xlsx]Blad1'!$BM$379</v>
      </c>
    </row>
    <row r="140" spans="1:21" x14ac:dyDescent="0.2">
      <c r="A140">
        <f>[140]Blad1!$B$3</f>
        <v>507698</v>
      </c>
      <c r="B140">
        <f>[140]Blad1!$E$2</f>
        <v>1391</v>
      </c>
      <c r="C140">
        <f>[140]Blad1!$BM$379</f>
        <v>511350</v>
      </c>
      <c r="L140">
        <f t="shared" si="22"/>
        <v>1391</v>
      </c>
      <c r="M140">
        <f t="shared" si="26"/>
        <v>0</v>
      </c>
      <c r="N140">
        <f t="shared" si="27"/>
        <v>3652</v>
      </c>
      <c r="O140">
        <f t="shared" si="28"/>
        <v>1</v>
      </c>
      <c r="P140">
        <f t="shared" si="29"/>
        <v>1</v>
      </c>
      <c r="Q140">
        <f t="shared" si="30"/>
        <v>-1</v>
      </c>
      <c r="S140" t="str">
        <f t="shared" si="23"/>
        <v>='/Users/karel/A/Websites/Excel/[050700000140.xlsx]Blad1'!$B$3</v>
      </c>
      <c r="T140" t="str">
        <f t="shared" si="24"/>
        <v>='/Users/karel/A/Websites/Excel/[050700000140.xlsx]Blad1'!$E$2</v>
      </c>
      <c r="U140" t="str">
        <f t="shared" si="25"/>
        <v>='/Users/karel/A/Websites/Excel/[050700000140.xlsx]Blad1'!$BM$379</v>
      </c>
    </row>
    <row r="141" spans="1:21" x14ac:dyDescent="0.2">
      <c r="A141">
        <f>[141]Blad1!$B$3</f>
        <v>511351</v>
      </c>
      <c r="B141">
        <f>[141]Blad1!$E$2</f>
        <v>1401</v>
      </c>
      <c r="C141">
        <f>[141]Blad1!$BM$379</f>
        <v>515002</v>
      </c>
      <c r="L141">
        <f t="shared" si="22"/>
        <v>1401</v>
      </c>
      <c r="M141">
        <f t="shared" si="26"/>
        <v>0</v>
      </c>
      <c r="N141">
        <f t="shared" si="27"/>
        <v>3651</v>
      </c>
      <c r="O141">
        <f t="shared" si="28"/>
        <v>1</v>
      </c>
      <c r="P141">
        <f t="shared" si="29"/>
        <v>-1</v>
      </c>
      <c r="Q141">
        <f t="shared" si="30"/>
        <v>-1</v>
      </c>
      <c r="S141" t="str">
        <f t="shared" si="23"/>
        <v>='/Users/karel/A/Websites/Excel/[050700000141.xlsx]Blad1'!$B$3</v>
      </c>
      <c r="T141" t="str">
        <f t="shared" si="24"/>
        <v>='/Users/karel/A/Websites/Excel/[050700000141.xlsx]Blad1'!$E$2</v>
      </c>
      <c r="U141" t="str">
        <f t="shared" si="25"/>
        <v>='/Users/karel/A/Websites/Excel/[050700000141.xlsx]Blad1'!$BM$379</v>
      </c>
    </row>
    <row r="142" spans="1:21" x14ac:dyDescent="0.2">
      <c r="A142">
        <f>[142]Blad1!$B$3</f>
        <v>515003</v>
      </c>
      <c r="B142">
        <f>[142]Blad1!$E$2</f>
        <v>1411</v>
      </c>
      <c r="C142">
        <f>[142]Blad1!$BM$379</f>
        <v>518655</v>
      </c>
      <c r="L142">
        <f t="shared" si="22"/>
        <v>1411</v>
      </c>
      <c r="M142">
        <f t="shared" si="26"/>
        <v>0</v>
      </c>
      <c r="N142">
        <f t="shared" si="27"/>
        <v>3652</v>
      </c>
      <c r="O142">
        <f t="shared" si="28"/>
        <v>1</v>
      </c>
      <c r="P142">
        <f t="shared" si="29"/>
        <v>1</v>
      </c>
      <c r="Q142">
        <f t="shared" si="30"/>
        <v>-1</v>
      </c>
      <c r="S142" t="str">
        <f t="shared" si="23"/>
        <v>='/Users/karel/A/Websites/Excel/[050700000142.xlsx]Blad1'!$B$3</v>
      </c>
      <c r="T142" t="str">
        <f t="shared" si="24"/>
        <v>='/Users/karel/A/Websites/Excel/[050700000142.xlsx]Blad1'!$E$2</v>
      </c>
      <c r="U142" t="str">
        <f t="shared" si="25"/>
        <v>='/Users/karel/A/Websites/Excel/[050700000142.xlsx]Blad1'!$BM$379</v>
      </c>
    </row>
    <row r="143" spans="1:21" x14ac:dyDescent="0.2">
      <c r="A143">
        <f>[143]Blad1!$B$3</f>
        <v>518656</v>
      </c>
      <c r="B143">
        <f>[143]Blad1!$E$2</f>
        <v>1421</v>
      </c>
      <c r="C143">
        <f>[143]Blad1!$BM$379</f>
        <v>522307</v>
      </c>
      <c r="L143">
        <f t="shared" si="22"/>
        <v>1421</v>
      </c>
      <c r="M143">
        <f t="shared" si="26"/>
        <v>0</v>
      </c>
      <c r="N143">
        <f t="shared" si="27"/>
        <v>3651</v>
      </c>
      <c r="O143">
        <f t="shared" si="28"/>
        <v>1</v>
      </c>
      <c r="P143">
        <f t="shared" si="29"/>
        <v>-1</v>
      </c>
      <c r="Q143">
        <f t="shared" si="30"/>
        <v>-1</v>
      </c>
      <c r="S143" t="str">
        <f t="shared" si="23"/>
        <v>='/Users/karel/A/Websites/Excel/[050700000143.xlsx]Blad1'!$B$3</v>
      </c>
      <c r="T143" t="str">
        <f t="shared" si="24"/>
        <v>='/Users/karel/A/Websites/Excel/[050700000143.xlsx]Blad1'!$E$2</v>
      </c>
      <c r="U143" t="str">
        <f t="shared" si="25"/>
        <v>='/Users/karel/A/Websites/Excel/[050700000143.xlsx]Blad1'!$BM$379</v>
      </c>
    </row>
    <row r="144" spans="1:21" x14ac:dyDescent="0.2">
      <c r="A144">
        <f>[144]Blad1!$B$3</f>
        <v>522308</v>
      </c>
      <c r="B144">
        <f>[144]Blad1!$E$2</f>
        <v>1431</v>
      </c>
      <c r="C144">
        <f>[144]Blad1!$BM$379</f>
        <v>525960</v>
      </c>
      <c r="L144">
        <f t="shared" si="22"/>
        <v>1431</v>
      </c>
      <c r="M144">
        <f t="shared" si="26"/>
        <v>0</v>
      </c>
      <c r="N144">
        <f t="shared" si="27"/>
        <v>3652</v>
      </c>
      <c r="O144">
        <f t="shared" si="28"/>
        <v>1</v>
      </c>
      <c r="P144">
        <f t="shared" si="29"/>
        <v>1</v>
      </c>
      <c r="Q144">
        <f t="shared" si="30"/>
        <v>-1</v>
      </c>
      <c r="S144" t="str">
        <f t="shared" si="23"/>
        <v>='/Users/karel/A/Websites/Excel/[050700000144.xlsx]Blad1'!$B$3</v>
      </c>
      <c r="T144" t="str">
        <f t="shared" si="24"/>
        <v>='/Users/karel/A/Websites/Excel/[050700000144.xlsx]Blad1'!$E$2</v>
      </c>
      <c r="U144" t="str">
        <f t="shared" si="25"/>
        <v>='/Users/karel/A/Websites/Excel/[050700000144.xlsx]Blad1'!$BM$379</v>
      </c>
    </row>
    <row r="145" spans="1:21" x14ac:dyDescent="0.2">
      <c r="A145">
        <f>[145]Blad1!$B$3</f>
        <v>525961</v>
      </c>
      <c r="B145">
        <f>[145]Blad1!$E$2</f>
        <v>1441</v>
      </c>
      <c r="C145">
        <f>[145]Blad1!$BM$379</f>
        <v>529612</v>
      </c>
      <c r="L145">
        <f t="shared" si="22"/>
        <v>1441</v>
      </c>
      <c r="M145">
        <f t="shared" si="26"/>
        <v>0</v>
      </c>
      <c r="N145">
        <f t="shared" si="27"/>
        <v>3651</v>
      </c>
      <c r="O145">
        <f t="shared" si="28"/>
        <v>1</v>
      </c>
      <c r="P145">
        <f t="shared" si="29"/>
        <v>-1</v>
      </c>
      <c r="Q145">
        <f t="shared" si="30"/>
        <v>-1</v>
      </c>
      <c r="S145" t="str">
        <f t="shared" si="23"/>
        <v>='/Users/karel/A/Websites/Excel/[050700000145.xlsx]Blad1'!$B$3</v>
      </c>
      <c r="T145" t="str">
        <f t="shared" si="24"/>
        <v>='/Users/karel/A/Websites/Excel/[050700000145.xlsx]Blad1'!$E$2</v>
      </c>
      <c r="U145" t="str">
        <f t="shared" si="25"/>
        <v>='/Users/karel/A/Websites/Excel/[050700000145.xlsx]Blad1'!$BM$379</v>
      </c>
    </row>
    <row r="146" spans="1:21" x14ac:dyDescent="0.2">
      <c r="A146">
        <f>[146]Blad1!$B$3</f>
        <v>529613</v>
      </c>
      <c r="B146">
        <f>[146]Blad1!$E$2</f>
        <v>1451</v>
      </c>
      <c r="C146">
        <f>[146]Blad1!$BM$379</f>
        <v>533265</v>
      </c>
      <c r="L146">
        <f t="shared" si="22"/>
        <v>1451</v>
      </c>
      <c r="M146">
        <f t="shared" si="26"/>
        <v>0</v>
      </c>
      <c r="N146">
        <f t="shared" si="27"/>
        <v>3652</v>
      </c>
      <c r="O146">
        <f t="shared" si="28"/>
        <v>1</v>
      </c>
      <c r="P146">
        <f t="shared" si="29"/>
        <v>1</v>
      </c>
      <c r="Q146">
        <f t="shared" si="30"/>
        <v>-1</v>
      </c>
      <c r="S146" t="str">
        <f t="shared" si="23"/>
        <v>='/Users/karel/A/Websites/Excel/[050700000146.xlsx]Blad1'!$B$3</v>
      </c>
      <c r="T146" t="str">
        <f t="shared" si="24"/>
        <v>='/Users/karel/A/Websites/Excel/[050700000146.xlsx]Blad1'!$E$2</v>
      </c>
      <c r="U146" t="str">
        <f t="shared" si="25"/>
        <v>='/Users/karel/A/Websites/Excel/[050700000146.xlsx]Blad1'!$BM$379</v>
      </c>
    </row>
    <row r="147" spans="1:21" x14ac:dyDescent="0.2">
      <c r="A147">
        <f>[147]Blad1!$B$3</f>
        <v>533266</v>
      </c>
      <c r="B147">
        <f>[147]Blad1!$E$2</f>
        <v>1461</v>
      </c>
      <c r="C147">
        <f>[147]Blad1!$BM$379</f>
        <v>536917</v>
      </c>
      <c r="L147">
        <f t="shared" si="22"/>
        <v>1461</v>
      </c>
      <c r="M147">
        <f t="shared" si="26"/>
        <v>0</v>
      </c>
      <c r="N147">
        <f t="shared" si="27"/>
        <v>3651</v>
      </c>
      <c r="O147">
        <f t="shared" si="28"/>
        <v>1</v>
      </c>
      <c r="P147">
        <f t="shared" si="29"/>
        <v>-1</v>
      </c>
      <c r="Q147">
        <f t="shared" si="30"/>
        <v>-1</v>
      </c>
      <c r="S147" t="str">
        <f t="shared" si="23"/>
        <v>='/Users/karel/A/Websites/Excel/[050700000147.xlsx]Blad1'!$B$3</v>
      </c>
      <c r="T147" t="str">
        <f t="shared" si="24"/>
        <v>='/Users/karel/A/Websites/Excel/[050700000147.xlsx]Blad1'!$E$2</v>
      </c>
      <c r="U147" t="str">
        <f t="shared" si="25"/>
        <v>='/Users/karel/A/Websites/Excel/[050700000147.xlsx]Blad1'!$BM$379</v>
      </c>
    </row>
    <row r="148" spans="1:21" x14ac:dyDescent="0.2">
      <c r="A148">
        <f>[148]Blad1!$B$3</f>
        <v>536918</v>
      </c>
      <c r="B148">
        <f>[148]Blad1!$E$2</f>
        <v>1471</v>
      </c>
      <c r="C148">
        <f>[148]Blad1!$BM$379</f>
        <v>540570</v>
      </c>
      <c r="L148">
        <f t="shared" si="22"/>
        <v>1471</v>
      </c>
      <c r="M148">
        <f t="shared" si="26"/>
        <v>0</v>
      </c>
      <c r="N148">
        <f t="shared" si="27"/>
        <v>3652</v>
      </c>
      <c r="O148">
        <f t="shared" si="28"/>
        <v>1</v>
      </c>
      <c r="P148">
        <f t="shared" si="29"/>
        <v>1</v>
      </c>
      <c r="Q148">
        <f t="shared" si="30"/>
        <v>-1</v>
      </c>
      <c r="S148" t="str">
        <f t="shared" si="23"/>
        <v>='/Users/karel/A/Websites/Excel/[050700000148.xlsx]Blad1'!$B$3</v>
      </c>
      <c r="T148" t="str">
        <f t="shared" si="24"/>
        <v>='/Users/karel/A/Websites/Excel/[050700000148.xlsx]Blad1'!$E$2</v>
      </c>
      <c r="U148" t="str">
        <f t="shared" si="25"/>
        <v>='/Users/karel/A/Websites/Excel/[050700000148.xlsx]Blad1'!$BM$379</v>
      </c>
    </row>
    <row r="149" spans="1:21" x14ac:dyDescent="0.2">
      <c r="A149">
        <f>[149]Blad1!$B$3</f>
        <v>540571</v>
      </c>
      <c r="B149">
        <f>[149]Blad1!$E$2</f>
        <v>1481</v>
      </c>
      <c r="C149">
        <f>[149]Blad1!$BM$379</f>
        <v>544222</v>
      </c>
      <c r="L149">
        <f t="shared" si="22"/>
        <v>1481</v>
      </c>
      <c r="M149">
        <f t="shared" si="26"/>
        <v>0</v>
      </c>
      <c r="N149">
        <f t="shared" si="27"/>
        <v>3651</v>
      </c>
      <c r="O149">
        <f t="shared" si="28"/>
        <v>1</v>
      </c>
      <c r="P149">
        <f t="shared" si="29"/>
        <v>-1</v>
      </c>
      <c r="Q149">
        <f t="shared" si="30"/>
        <v>-1</v>
      </c>
      <c r="S149" t="str">
        <f t="shared" si="23"/>
        <v>='/Users/karel/A/Websites/Excel/[050700000149.xlsx]Blad1'!$B$3</v>
      </c>
      <c r="T149" t="str">
        <f t="shared" si="24"/>
        <v>='/Users/karel/A/Websites/Excel/[050700000149.xlsx]Blad1'!$E$2</v>
      </c>
      <c r="U149" t="str">
        <f t="shared" si="25"/>
        <v>='/Users/karel/A/Websites/Excel/[050700000149.xlsx]Blad1'!$BM$379</v>
      </c>
    </row>
    <row r="150" spans="1:21" x14ac:dyDescent="0.2">
      <c r="A150">
        <f>[150]Blad1!$B$3</f>
        <v>544223</v>
      </c>
      <c r="B150">
        <f>[150]Blad1!$E$2</f>
        <v>1491</v>
      </c>
      <c r="C150">
        <f>[150]Blad1!$BM$379</f>
        <v>547875</v>
      </c>
      <c r="L150">
        <f t="shared" si="22"/>
        <v>1491</v>
      </c>
      <c r="M150">
        <f t="shared" si="26"/>
        <v>0</v>
      </c>
      <c r="N150">
        <f t="shared" si="27"/>
        <v>3652</v>
      </c>
      <c r="O150">
        <f t="shared" si="28"/>
        <v>1</v>
      </c>
      <c r="P150">
        <f t="shared" si="29"/>
        <v>1</v>
      </c>
      <c r="Q150">
        <f t="shared" si="30"/>
        <v>-1</v>
      </c>
      <c r="S150" t="str">
        <f t="shared" si="23"/>
        <v>='/Users/karel/A/Websites/Excel/[050700000150.xlsx]Blad1'!$B$3</v>
      </c>
      <c r="T150" t="str">
        <f t="shared" si="24"/>
        <v>='/Users/karel/A/Websites/Excel/[050700000150.xlsx]Blad1'!$E$2</v>
      </c>
      <c r="U150" t="str">
        <f t="shared" si="25"/>
        <v>='/Users/karel/A/Websites/Excel/[050700000150.xlsx]Blad1'!$BM$379</v>
      </c>
    </row>
    <row r="151" spans="1:21" x14ac:dyDescent="0.2">
      <c r="A151">
        <f>[151]Blad1!$B$3</f>
        <v>547876</v>
      </c>
      <c r="B151">
        <f>[151]Blad1!$E$2</f>
        <v>1501</v>
      </c>
      <c r="C151">
        <f>[151]Blad1!$BM$379</f>
        <v>551527</v>
      </c>
      <c r="L151">
        <f t="shared" si="22"/>
        <v>1501</v>
      </c>
      <c r="M151">
        <f t="shared" si="26"/>
        <v>0</v>
      </c>
      <c r="N151">
        <f t="shared" si="27"/>
        <v>3651</v>
      </c>
      <c r="O151">
        <f t="shared" si="28"/>
        <v>1</v>
      </c>
      <c r="P151">
        <f t="shared" si="29"/>
        <v>-1</v>
      </c>
      <c r="Q151">
        <f t="shared" si="30"/>
        <v>-1</v>
      </c>
      <c r="S151" t="str">
        <f t="shared" si="23"/>
        <v>='/Users/karel/A/Websites/Excel/[050700000151.xlsx]Blad1'!$B$3</v>
      </c>
      <c r="T151" t="str">
        <f t="shared" si="24"/>
        <v>='/Users/karel/A/Websites/Excel/[050700000151.xlsx]Blad1'!$E$2</v>
      </c>
      <c r="U151" t="str">
        <f t="shared" si="25"/>
        <v>='/Users/karel/A/Websites/Excel/[050700000151.xlsx]Blad1'!$BM$379</v>
      </c>
    </row>
    <row r="152" spans="1:21" x14ac:dyDescent="0.2">
      <c r="A152">
        <f>[152]Blad1!$B$3</f>
        <v>551528</v>
      </c>
      <c r="B152">
        <f>[152]Blad1!$E$2</f>
        <v>1511</v>
      </c>
      <c r="C152">
        <f>[152]Blad1!$BM$379</f>
        <v>555180</v>
      </c>
      <c r="L152">
        <f t="shared" si="22"/>
        <v>1511</v>
      </c>
      <c r="M152">
        <f t="shared" si="26"/>
        <v>0</v>
      </c>
      <c r="N152">
        <f t="shared" si="27"/>
        <v>3652</v>
      </c>
      <c r="O152">
        <f t="shared" si="28"/>
        <v>1</v>
      </c>
      <c r="P152">
        <f t="shared" si="29"/>
        <v>1</v>
      </c>
      <c r="Q152">
        <f t="shared" si="30"/>
        <v>-1</v>
      </c>
      <c r="S152" t="str">
        <f t="shared" si="23"/>
        <v>='/Users/karel/A/Websites/Excel/[050700000152.xlsx]Blad1'!$B$3</v>
      </c>
      <c r="T152" t="str">
        <f t="shared" si="24"/>
        <v>='/Users/karel/A/Websites/Excel/[050700000152.xlsx]Blad1'!$E$2</v>
      </c>
      <c r="U152" t="str">
        <f t="shared" si="25"/>
        <v>='/Users/karel/A/Websites/Excel/[050700000152.xlsx]Blad1'!$BM$379</v>
      </c>
    </row>
    <row r="153" spans="1:21" x14ac:dyDescent="0.2">
      <c r="A153">
        <f>[153]Blad1!$B$3</f>
        <v>555181</v>
      </c>
      <c r="B153">
        <f>[153]Blad1!$E$2</f>
        <v>1521</v>
      </c>
      <c r="C153">
        <f>[153]Blad1!$BM$379</f>
        <v>558832</v>
      </c>
      <c r="L153">
        <f t="shared" si="22"/>
        <v>1521</v>
      </c>
      <c r="M153">
        <f t="shared" si="26"/>
        <v>0</v>
      </c>
      <c r="N153">
        <f t="shared" si="27"/>
        <v>3651</v>
      </c>
      <c r="O153">
        <f t="shared" si="28"/>
        <v>1</v>
      </c>
      <c r="P153">
        <f t="shared" si="29"/>
        <v>-1</v>
      </c>
      <c r="Q153">
        <f t="shared" si="30"/>
        <v>-1</v>
      </c>
      <c r="S153" t="str">
        <f t="shared" si="23"/>
        <v>='/Users/karel/A/Websites/Excel/[050700000153.xlsx]Blad1'!$B$3</v>
      </c>
      <c r="T153" t="str">
        <f t="shared" si="24"/>
        <v>='/Users/karel/A/Websites/Excel/[050700000153.xlsx]Blad1'!$E$2</v>
      </c>
      <c r="U153" t="str">
        <f t="shared" si="25"/>
        <v>='/Users/karel/A/Websites/Excel/[050700000153.xlsx]Blad1'!$BM$379</v>
      </c>
    </row>
    <row r="154" spans="1:21" x14ac:dyDescent="0.2">
      <c r="A154">
        <f>[154]Blad1!$B$3</f>
        <v>558833</v>
      </c>
      <c r="B154">
        <f>[154]Blad1!$E$2</f>
        <v>1531</v>
      </c>
      <c r="C154">
        <f>[154]Blad1!$BM$379</f>
        <v>562485</v>
      </c>
      <c r="L154">
        <f t="shared" si="22"/>
        <v>1531</v>
      </c>
      <c r="M154">
        <f t="shared" si="26"/>
        <v>0</v>
      </c>
      <c r="N154">
        <f t="shared" si="27"/>
        <v>3652</v>
      </c>
      <c r="O154">
        <f t="shared" si="28"/>
        <v>1</v>
      </c>
      <c r="P154">
        <f t="shared" si="29"/>
        <v>1</v>
      </c>
      <c r="Q154">
        <f t="shared" si="30"/>
        <v>-1</v>
      </c>
      <c r="S154" t="str">
        <f t="shared" si="23"/>
        <v>='/Users/karel/A/Websites/Excel/[050700000154.xlsx]Blad1'!$B$3</v>
      </c>
      <c r="T154" t="str">
        <f t="shared" si="24"/>
        <v>='/Users/karel/A/Websites/Excel/[050700000154.xlsx]Blad1'!$E$2</v>
      </c>
      <c r="U154" t="str">
        <f t="shared" si="25"/>
        <v>='/Users/karel/A/Websites/Excel/[050700000154.xlsx]Blad1'!$BM$379</v>
      </c>
    </row>
    <row r="155" spans="1:21" x14ac:dyDescent="0.2">
      <c r="A155">
        <f>[155]Blad1!$B$3</f>
        <v>562486</v>
      </c>
      <c r="B155">
        <f>[155]Blad1!$E$2</f>
        <v>1541</v>
      </c>
      <c r="C155">
        <f>[155]Blad1!$BM$379</f>
        <v>566137</v>
      </c>
      <c r="L155">
        <f t="shared" si="22"/>
        <v>1541</v>
      </c>
      <c r="M155">
        <f t="shared" si="26"/>
        <v>0</v>
      </c>
      <c r="N155">
        <f t="shared" si="27"/>
        <v>3651</v>
      </c>
      <c r="O155">
        <f t="shared" si="28"/>
        <v>1</v>
      </c>
      <c r="P155">
        <f t="shared" si="29"/>
        <v>-1</v>
      </c>
      <c r="Q155">
        <f t="shared" si="30"/>
        <v>-1</v>
      </c>
      <c r="S155" t="str">
        <f t="shared" si="23"/>
        <v>='/Users/karel/A/Websites/Excel/[050700000155.xlsx]Blad1'!$B$3</v>
      </c>
      <c r="T155" t="str">
        <f t="shared" si="24"/>
        <v>='/Users/karel/A/Websites/Excel/[050700000155.xlsx]Blad1'!$E$2</v>
      </c>
      <c r="U155" t="str">
        <f t="shared" si="25"/>
        <v>='/Users/karel/A/Websites/Excel/[050700000155.xlsx]Blad1'!$BM$379</v>
      </c>
    </row>
    <row r="156" spans="1:21" x14ac:dyDescent="0.2">
      <c r="A156">
        <f>[156]Blad1!$B$3</f>
        <v>566138</v>
      </c>
      <c r="B156">
        <f>[156]Blad1!$E$2</f>
        <v>1551</v>
      </c>
      <c r="C156">
        <f>[156]Blad1!$BM$379</f>
        <v>569790</v>
      </c>
      <c r="L156">
        <f t="shared" si="22"/>
        <v>1551</v>
      </c>
      <c r="M156">
        <f t="shared" si="26"/>
        <v>0</v>
      </c>
      <c r="N156">
        <f t="shared" si="27"/>
        <v>3652</v>
      </c>
      <c r="O156">
        <f t="shared" si="28"/>
        <v>1</v>
      </c>
      <c r="P156">
        <f t="shared" si="29"/>
        <v>1</v>
      </c>
      <c r="Q156">
        <f t="shared" si="30"/>
        <v>-1</v>
      </c>
      <c r="S156" t="str">
        <f t="shared" si="23"/>
        <v>='/Users/karel/A/Websites/Excel/[050700000156.xlsx]Blad1'!$B$3</v>
      </c>
      <c r="T156" t="str">
        <f t="shared" si="24"/>
        <v>='/Users/karel/A/Websites/Excel/[050700000156.xlsx]Blad1'!$E$2</v>
      </c>
      <c r="U156" t="str">
        <f t="shared" si="25"/>
        <v>='/Users/karel/A/Websites/Excel/[050700000156.xlsx]Blad1'!$BM$379</v>
      </c>
    </row>
    <row r="157" spans="1:21" x14ac:dyDescent="0.2">
      <c r="A157">
        <f>[157]Blad1!$B$3</f>
        <v>569791</v>
      </c>
      <c r="B157">
        <f>[157]Blad1!$E$2</f>
        <v>1561</v>
      </c>
      <c r="C157">
        <f>[157]Blad1!$BM$379</f>
        <v>573442</v>
      </c>
      <c r="L157">
        <f t="shared" si="22"/>
        <v>1561</v>
      </c>
      <c r="M157">
        <f t="shared" si="26"/>
        <v>0</v>
      </c>
      <c r="N157">
        <f t="shared" si="27"/>
        <v>3651</v>
      </c>
      <c r="O157">
        <f t="shared" si="28"/>
        <v>1</v>
      </c>
      <c r="P157">
        <f t="shared" si="29"/>
        <v>-1</v>
      </c>
      <c r="Q157">
        <f t="shared" si="30"/>
        <v>-1</v>
      </c>
      <c r="S157" t="str">
        <f t="shared" si="23"/>
        <v>='/Users/karel/A/Websites/Excel/[050700000157.xlsx]Blad1'!$B$3</v>
      </c>
      <c r="T157" t="str">
        <f t="shared" si="24"/>
        <v>='/Users/karel/A/Websites/Excel/[050700000157.xlsx]Blad1'!$E$2</v>
      </c>
      <c r="U157" t="str">
        <f t="shared" si="25"/>
        <v>='/Users/karel/A/Websites/Excel/[050700000157.xlsx]Blad1'!$BM$379</v>
      </c>
    </row>
    <row r="158" spans="1:21" x14ac:dyDescent="0.2">
      <c r="A158">
        <f>[158]Blad1!$B$3</f>
        <v>573443</v>
      </c>
      <c r="B158">
        <f>[158]Blad1!$E$2</f>
        <v>1571</v>
      </c>
      <c r="C158">
        <f>[158]Blad1!$BM$379</f>
        <v>577095</v>
      </c>
      <c r="L158">
        <f t="shared" si="22"/>
        <v>1571</v>
      </c>
      <c r="M158">
        <f t="shared" si="26"/>
        <v>0</v>
      </c>
      <c r="N158">
        <f t="shared" si="27"/>
        <v>3652</v>
      </c>
      <c r="O158">
        <f t="shared" si="28"/>
        <v>1</v>
      </c>
      <c r="P158">
        <f t="shared" si="29"/>
        <v>1</v>
      </c>
      <c r="Q158">
        <f t="shared" si="30"/>
        <v>-1</v>
      </c>
      <c r="S158" t="str">
        <f t="shared" si="23"/>
        <v>='/Users/karel/A/Websites/Excel/[050700000158.xlsx]Blad1'!$B$3</v>
      </c>
      <c r="T158" t="str">
        <f t="shared" si="24"/>
        <v>='/Users/karel/A/Websites/Excel/[050700000158.xlsx]Blad1'!$E$2</v>
      </c>
      <c r="U158" t="str">
        <f t="shared" si="25"/>
        <v>='/Users/karel/A/Websites/Excel/[050700000158.xlsx]Blad1'!$BM$379</v>
      </c>
    </row>
    <row r="159" spans="1:21" x14ac:dyDescent="0.2">
      <c r="A159">
        <f>[159]Blad1!$B$3</f>
        <v>577096</v>
      </c>
      <c r="B159">
        <f>[159]Blad1!$E$2</f>
        <v>1581</v>
      </c>
      <c r="C159">
        <f>[159]Blad1!$BM$379</f>
        <v>580737</v>
      </c>
      <c r="L159">
        <f t="shared" si="22"/>
        <v>1581</v>
      </c>
      <c r="M159">
        <f t="shared" si="26"/>
        <v>0</v>
      </c>
      <c r="N159">
        <f t="shared" si="27"/>
        <v>3641</v>
      </c>
      <c r="O159">
        <f t="shared" si="28"/>
        <v>1</v>
      </c>
      <c r="P159">
        <f t="shared" si="29"/>
        <v>-11</v>
      </c>
      <c r="Q159">
        <f t="shared" si="30"/>
        <v>-11</v>
      </c>
      <c r="S159" t="str">
        <f t="shared" si="23"/>
        <v>='/Users/karel/A/Websites/Excel/[050700000159.xlsx]Blad1'!$B$3</v>
      </c>
      <c r="T159" t="str">
        <f t="shared" si="24"/>
        <v>='/Users/karel/A/Websites/Excel/[050700000159.xlsx]Blad1'!$E$2</v>
      </c>
      <c r="U159" t="str">
        <f t="shared" si="25"/>
        <v>='/Users/karel/A/Websites/Excel/[050700000159.xlsx]Blad1'!$BM$379</v>
      </c>
    </row>
    <row r="160" spans="1:21" x14ac:dyDescent="0.2">
      <c r="A160">
        <f>[160]Blad1!$B$3</f>
        <v>580738</v>
      </c>
      <c r="B160">
        <f>[160]Blad1!$E$2</f>
        <v>1591</v>
      </c>
      <c r="C160">
        <f>[160]Blad1!$BM$379</f>
        <v>584390</v>
      </c>
      <c r="L160">
        <f t="shared" si="22"/>
        <v>1591</v>
      </c>
      <c r="M160">
        <f t="shared" si="26"/>
        <v>0</v>
      </c>
      <c r="N160">
        <f t="shared" si="27"/>
        <v>3652</v>
      </c>
      <c r="O160">
        <f t="shared" si="28"/>
        <v>1</v>
      </c>
      <c r="P160">
        <f t="shared" si="29"/>
        <v>11</v>
      </c>
      <c r="Q160">
        <f t="shared" si="30"/>
        <v>-121</v>
      </c>
      <c r="S160" t="str">
        <f t="shared" si="23"/>
        <v>='/Users/karel/A/Websites/Excel/[050700000160.xlsx]Blad1'!$B$3</v>
      </c>
      <c r="T160" t="str">
        <f t="shared" si="24"/>
        <v>='/Users/karel/A/Websites/Excel/[050700000160.xlsx]Blad1'!$E$2</v>
      </c>
      <c r="U160" t="str">
        <f t="shared" si="25"/>
        <v>='/Users/karel/A/Websites/Excel/[050700000160.xlsx]Blad1'!$BM$379</v>
      </c>
    </row>
    <row r="161" spans="1:21" x14ac:dyDescent="0.2">
      <c r="A161">
        <f>[161]Blad1!$B$3</f>
        <v>584391</v>
      </c>
      <c r="B161">
        <f>[161]Blad1!$E$2</f>
        <v>1601</v>
      </c>
      <c r="C161">
        <f>[161]Blad1!$BM$379</f>
        <v>588042</v>
      </c>
      <c r="L161">
        <f t="shared" si="22"/>
        <v>1601</v>
      </c>
      <c r="M161">
        <f t="shared" si="26"/>
        <v>0</v>
      </c>
      <c r="N161">
        <f t="shared" si="27"/>
        <v>3651</v>
      </c>
      <c r="O161">
        <f t="shared" si="28"/>
        <v>1</v>
      </c>
      <c r="P161">
        <f t="shared" si="29"/>
        <v>-1</v>
      </c>
      <c r="Q161">
        <f t="shared" si="30"/>
        <v>-11</v>
      </c>
      <c r="S161" t="str">
        <f t="shared" si="23"/>
        <v>='/Users/karel/A/Websites/Excel/[050700000161.xlsx]Blad1'!$B$3</v>
      </c>
      <c r="T161" t="str">
        <f t="shared" si="24"/>
        <v>='/Users/karel/A/Websites/Excel/[050700000161.xlsx]Blad1'!$E$2</v>
      </c>
      <c r="U161" t="str">
        <f t="shared" si="25"/>
        <v>='/Users/karel/A/Websites/Excel/[050700000161.xlsx]Blad1'!$BM$379</v>
      </c>
    </row>
    <row r="162" spans="1:21" x14ac:dyDescent="0.2">
      <c r="A162">
        <f>[162]Blad1!$B$3</f>
        <v>588043</v>
      </c>
      <c r="B162">
        <f>[162]Blad1!$E$2</f>
        <v>1611</v>
      </c>
      <c r="C162">
        <f>[162]Blad1!$BM$379</f>
        <v>591695</v>
      </c>
      <c r="L162">
        <f t="shared" si="22"/>
        <v>1611</v>
      </c>
      <c r="M162">
        <f t="shared" si="26"/>
        <v>0</v>
      </c>
      <c r="N162">
        <f t="shared" si="27"/>
        <v>3652</v>
      </c>
      <c r="O162">
        <f t="shared" si="28"/>
        <v>1</v>
      </c>
      <c r="P162">
        <f t="shared" si="29"/>
        <v>1</v>
      </c>
      <c r="Q162">
        <f t="shared" si="30"/>
        <v>-1</v>
      </c>
      <c r="S162" t="str">
        <f t="shared" si="23"/>
        <v>='/Users/karel/A/Websites/Excel/[050700000162.xlsx]Blad1'!$B$3</v>
      </c>
      <c r="T162" t="str">
        <f t="shared" si="24"/>
        <v>='/Users/karel/A/Websites/Excel/[050700000162.xlsx]Blad1'!$E$2</v>
      </c>
      <c r="U162" t="str">
        <f t="shared" si="25"/>
        <v>='/Users/karel/A/Websites/Excel/[050700000162.xlsx]Blad1'!$BM$379</v>
      </c>
    </row>
    <row r="163" spans="1:21" x14ac:dyDescent="0.2">
      <c r="A163">
        <f>[163]Blad1!$B$3</f>
        <v>591696</v>
      </c>
      <c r="B163">
        <f>[163]Blad1!$E$2</f>
        <v>1621</v>
      </c>
      <c r="C163">
        <f>[163]Blad1!$BM$379</f>
        <v>595347</v>
      </c>
      <c r="L163">
        <f t="shared" si="22"/>
        <v>1621</v>
      </c>
      <c r="M163">
        <f t="shared" si="26"/>
        <v>0</v>
      </c>
      <c r="N163">
        <f t="shared" si="27"/>
        <v>3651</v>
      </c>
      <c r="O163">
        <f t="shared" si="28"/>
        <v>1</v>
      </c>
      <c r="P163">
        <f t="shared" si="29"/>
        <v>-1</v>
      </c>
      <c r="Q163">
        <f t="shared" si="30"/>
        <v>-1</v>
      </c>
      <c r="S163" t="str">
        <f t="shared" si="23"/>
        <v>='/Users/karel/A/Websites/Excel/[050700000163.xlsx]Blad1'!$B$3</v>
      </c>
      <c r="T163" t="str">
        <f t="shared" si="24"/>
        <v>='/Users/karel/A/Websites/Excel/[050700000163.xlsx]Blad1'!$E$2</v>
      </c>
      <c r="U163" t="str">
        <f t="shared" si="25"/>
        <v>='/Users/karel/A/Websites/Excel/[050700000163.xlsx]Blad1'!$BM$379</v>
      </c>
    </row>
    <row r="164" spans="1:21" x14ac:dyDescent="0.2">
      <c r="A164">
        <f>[164]Blad1!$B$3</f>
        <v>595348</v>
      </c>
      <c r="B164">
        <f>[164]Blad1!$E$2</f>
        <v>1631</v>
      </c>
      <c r="C164">
        <f>[164]Blad1!$BM$379</f>
        <v>599000</v>
      </c>
      <c r="L164">
        <f t="shared" si="22"/>
        <v>1631</v>
      </c>
      <c r="M164">
        <f t="shared" si="26"/>
        <v>0</v>
      </c>
      <c r="N164">
        <f t="shared" si="27"/>
        <v>3652</v>
      </c>
      <c r="O164">
        <f t="shared" si="28"/>
        <v>1</v>
      </c>
      <c r="P164">
        <f t="shared" si="29"/>
        <v>1</v>
      </c>
      <c r="Q164">
        <f t="shared" si="30"/>
        <v>-1</v>
      </c>
      <c r="S164" t="str">
        <f t="shared" si="23"/>
        <v>='/Users/karel/A/Websites/Excel/[050700000164.xlsx]Blad1'!$B$3</v>
      </c>
      <c r="T164" t="str">
        <f t="shared" si="24"/>
        <v>='/Users/karel/A/Websites/Excel/[050700000164.xlsx]Blad1'!$E$2</v>
      </c>
      <c r="U164" t="str">
        <f t="shared" si="25"/>
        <v>='/Users/karel/A/Websites/Excel/[050700000164.xlsx]Blad1'!$BM$379</v>
      </c>
    </row>
    <row r="165" spans="1:21" x14ac:dyDescent="0.2">
      <c r="A165">
        <f>[165]Blad1!$B$3</f>
        <v>599001</v>
      </c>
      <c r="B165">
        <f>[165]Blad1!$E$2</f>
        <v>1641</v>
      </c>
      <c r="C165">
        <f>[165]Blad1!$BM$379</f>
        <v>602652</v>
      </c>
      <c r="L165">
        <f t="shared" si="22"/>
        <v>1641</v>
      </c>
      <c r="M165">
        <f t="shared" si="26"/>
        <v>0</v>
      </c>
      <c r="N165">
        <f t="shared" si="27"/>
        <v>3651</v>
      </c>
      <c r="O165">
        <f t="shared" si="28"/>
        <v>1</v>
      </c>
      <c r="P165">
        <f t="shared" si="29"/>
        <v>-1</v>
      </c>
      <c r="Q165">
        <f t="shared" si="30"/>
        <v>-1</v>
      </c>
      <c r="S165" t="str">
        <f t="shared" si="23"/>
        <v>='/Users/karel/A/Websites/Excel/[050700000165.xlsx]Blad1'!$B$3</v>
      </c>
      <c r="T165" t="str">
        <f t="shared" si="24"/>
        <v>='/Users/karel/A/Websites/Excel/[050700000165.xlsx]Blad1'!$E$2</v>
      </c>
      <c r="U165" t="str">
        <f t="shared" si="25"/>
        <v>='/Users/karel/A/Websites/Excel/[050700000165.xlsx]Blad1'!$BM$379</v>
      </c>
    </row>
    <row r="166" spans="1:21" x14ac:dyDescent="0.2">
      <c r="A166">
        <f>[166]Blad1!$B$3</f>
        <v>602653</v>
      </c>
      <c r="B166">
        <f>[166]Blad1!$E$2</f>
        <v>1651</v>
      </c>
      <c r="C166">
        <f>[166]Blad1!$BM$379</f>
        <v>606305</v>
      </c>
      <c r="L166">
        <f t="shared" si="22"/>
        <v>1651</v>
      </c>
      <c r="M166">
        <f t="shared" si="26"/>
        <v>0</v>
      </c>
      <c r="N166">
        <f t="shared" si="27"/>
        <v>3652</v>
      </c>
      <c r="O166">
        <f t="shared" si="28"/>
        <v>1</v>
      </c>
      <c r="P166">
        <f t="shared" si="29"/>
        <v>1</v>
      </c>
      <c r="Q166">
        <f t="shared" si="30"/>
        <v>-1</v>
      </c>
      <c r="S166" t="str">
        <f t="shared" si="23"/>
        <v>='/Users/karel/A/Websites/Excel/[050700000166.xlsx]Blad1'!$B$3</v>
      </c>
      <c r="T166" t="str">
        <f t="shared" si="24"/>
        <v>='/Users/karel/A/Websites/Excel/[050700000166.xlsx]Blad1'!$E$2</v>
      </c>
      <c r="U166" t="str">
        <f t="shared" si="25"/>
        <v>='/Users/karel/A/Websites/Excel/[050700000166.xlsx]Blad1'!$BM$379</v>
      </c>
    </row>
    <row r="167" spans="1:21" x14ac:dyDescent="0.2">
      <c r="A167">
        <f>[167]Blad1!$B$3</f>
        <v>606306</v>
      </c>
      <c r="B167">
        <f>[167]Blad1!$E$2</f>
        <v>1661</v>
      </c>
      <c r="C167">
        <f>[167]Blad1!$BM$379</f>
        <v>609957</v>
      </c>
      <c r="L167">
        <f t="shared" si="22"/>
        <v>1661</v>
      </c>
      <c r="M167">
        <f t="shared" si="26"/>
        <v>0</v>
      </c>
      <c r="N167">
        <f t="shared" si="27"/>
        <v>3651</v>
      </c>
      <c r="O167">
        <f t="shared" si="28"/>
        <v>1</v>
      </c>
      <c r="P167">
        <f t="shared" si="29"/>
        <v>-1</v>
      </c>
      <c r="Q167">
        <f t="shared" si="30"/>
        <v>-1</v>
      </c>
      <c r="S167" t="str">
        <f t="shared" si="23"/>
        <v>='/Users/karel/A/Websites/Excel/[050700000167.xlsx]Blad1'!$B$3</v>
      </c>
      <c r="T167" t="str">
        <f t="shared" si="24"/>
        <v>='/Users/karel/A/Websites/Excel/[050700000167.xlsx]Blad1'!$E$2</v>
      </c>
      <c r="U167" t="str">
        <f t="shared" si="25"/>
        <v>='/Users/karel/A/Websites/Excel/[050700000167.xlsx]Blad1'!$BM$379</v>
      </c>
    </row>
    <row r="168" spans="1:21" x14ac:dyDescent="0.2">
      <c r="A168">
        <f>[168]Blad1!$B$3</f>
        <v>609958</v>
      </c>
      <c r="B168">
        <f>[168]Blad1!$E$2</f>
        <v>1671</v>
      </c>
      <c r="C168">
        <f>[168]Blad1!$BM$379</f>
        <v>613610</v>
      </c>
      <c r="L168">
        <f t="shared" si="22"/>
        <v>1671</v>
      </c>
      <c r="M168">
        <f t="shared" si="26"/>
        <v>0</v>
      </c>
      <c r="N168">
        <f t="shared" si="27"/>
        <v>3652</v>
      </c>
      <c r="O168">
        <f t="shared" si="28"/>
        <v>1</v>
      </c>
      <c r="P168">
        <f t="shared" si="29"/>
        <v>1</v>
      </c>
      <c r="Q168">
        <f t="shared" si="30"/>
        <v>-1</v>
      </c>
      <c r="S168" t="str">
        <f t="shared" si="23"/>
        <v>='/Users/karel/A/Websites/Excel/[050700000168.xlsx]Blad1'!$B$3</v>
      </c>
      <c r="T168" t="str">
        <f t="shared" si="24"/>
        <v>='/Users/karel/A/Websites/Excel/[050700000168.xlsx]Blad1'!$E$2</v>
      </c>
      <c r="U168" t="str">
        <f t="shared" si="25"/>
        <v>='/Users/karel/A/Websites/Excel/[050700000168.xlsx]Blad1'!$BM$379</v>
      </c>
    </row>
    <row r="169" spans="1:21" x14ac:dyDescent="0.2">
      <c r="A169">
        <f>[169]Blad1!$B$3</f>
        <v>613611</v>
      </c>
      <c r="B169">
        <f>[169]Blad1!$E$2</f>
        <v>1681</v>
      </c>
      <c r="C169">
        <f>[169]Blad1!$BM$379</f>
        <v>617262</v>
      </c>
      <c r="L169">
        <f t="shared" si="22"/>
        <v>1681</v>
      </c>
      <c r="M169">
        <f t="shared" si="26"/>
        <v>0</v>
      </c>
      <c r="N169">
        <f t="shared" si="27"/>
        <v>3651</v>
      </c>
      <c r="O169">
        <f t="shared" si="28"/>
        <v>1</v>
      </c>
      <c r="P169">
        <f t="shared" si="29"/>
        <v>-1</v>
      </c>
      <c r="Q169">
        <f t="shared" si="30"/>
        <v>-1</v>
      </c>
      <c r="S169" t="str">
        <f t="shared" si="23"/>
        <v>='/Users/karel/A/Websites/Excel/[050700000169.xlsx]Blad1'!$B$3</v>
      </c>
      <c r="T169" t="str">
        <f t="shared" si="24"/>
        <v>='/Users/karel/A/Websites/Excel/[050700000169.xlsx]Blad1'!$E$2</v>
      </c>
      <c r="U169" t="str">
        <f t="shared" si="25"/>
        <v>='/Users/karel/A/Websites/Excel/[050700000169.xlsx]Blad1'!$BM$379</v>
      </c>
    </row>
    <row r="170" spans="1:21" x14ac:dyDescent="0.2">
      <c r="A170">
        <f>[170]Blad1!$B$3</f>
        <v>617263</v>
      </c>
      <c r="B170">
        <f>[170]Blad1!$E$2</f>
        <v>1691</v>
      </c>
      <c r="C170">
        <f>[170]Blad1!$BM$379</f>
        <v>620914</v>
      </c>
      <c r="L170">
        <f t="shared" si="22"/>
        <v>1691</v>
      </c>
      <c r="M170">
        <f t="shared" si="26"/>
        <v>0</v>
      </c>
      <c r="N170">
        <f t="shared" si="27"/>
        <v>3651</v>
      </c>
      <c r="O170">
        <f t="shared" si="28"/>
        <v>1</v>
      </c>
      <c r="P170">
        <f t="shared" si="29"/>
        <v>0</v>
      </c>
      <c r="Q170">
        <f t="shared" si="30"/>
        <v>0</v>
      </c>
      <c r="S170" t="str">
        <f t="shared" si="23"/>
        <v>='/Users/karel/A/Websites/Excel/[050700000170.xlsx]Blad1'!$B$3</v>
      </c>
      <c r="T170" t="str">
        <f t="shared" si="24"/>
        <v>='/Users/karel/A/Websites/Excel/[050700000170.xlsx]Blad1'!$E$2</v>
      </c>
      <c r="U170" t="str">
        <f t="shared" si="25"/>
        <v>='/Users/karel/A/Websites/Excel/[050700000170.xlsx]Blad1'!$BM$379</v>
      </c>
    </row>
    <row r="171" spans="1:21" x14ac:dyDescent="0.2">
      <c r="A171">
        <f>[171]Blad1!$B$3</f>
        <v>620915</v>
      </c>
      <c r="B171">
        <f>[171]Blad1!$E$2</f>
        <v>1701</v>
      </c>
      <c r="C171">
        <f>[171]Blad1!$BM$379</f>
        <v>624566</v>
      </c>
      <c r="L171">
        <f t="shared" si="22"/>
        <v>1701</v>
      </c>
      <c r="M171">
        <f t="shared" si="26"/>
        <v>0</v>
      </c>
      <c r="N171">
        <f t="shared" si="27"/>
        <v>3651</v>
      </c>
      <c r="O171">
        <f t="shared" si="28"/>
        <v>1</v>
      </c>
      <c r="P171">
        <f t="shared" si="29"/>
        <v>0</v>
      </c>
      <c r="Q171">
        <f t="shared" si="30"/>
        <v>0</v>
      </c>
      <c r="S171" t="str">
        <f t="shared" si="23"/>
        <v>='/Users/karel/A/Websites/Excel/[050700000171.xlsx]Blad1'!$B$3</v>
      </c>
      <c r="T171" t="str">
        <f t="shared" si="24"/>
        <v>='/Users/karel/A/Websites/Excel/[050700000171.xlsx]Blad1'!$E$2</v>
      </c>
      <c r="U171" t="str">
        <f t="shared" si="25"/>
        <v>='/Users/karel/A/Websites/Excel/[050700000171.xlsx]Blad1'!$BM$379</v>
      </c>
    </row>
    <row r="172" spans="1:21" x14ac:dyDescent="0.2">
      <c r="A172">
        <f>[172]Blad1!$B$3</f>
        <v>624567</v>
      </c>
      <c r="B172">
        <f>[172]Blad1!$E$2</f>
        <v>1711</v>
      </c>
      <c r="C172">
        <f>[172]Blad1!$BM$379</f>
        <v>628219</v>
      </c>
      <c r="L172">
        <f t="shared" si="22"/>
        <v>1711</v>
      </c>
      <c r="M172">
        <f t="shared" si="26"/>
        <v>0</v>
      </c>
      <c r="N172">
        <f t="shared" si="27"/>
        <v>3652</v>
      </c>
      <c r="O172">
        <f t="shared" si="28"/>
        <v>1</v>
      </c>
      <c r="P172">
        <f t="shared" si="29"/>
        <v>1</v>
      </c>
      <c r="Q172">
        <f t="shared" si="30"/>
        <v>0</v>
      </c>
      <c r="S172" t="str">
        <f t="shared" si="23"/>
        <v>='/Users/karel/A/Websites/Excel/[050700000172.xlsx]Blad1'!$B$3</v>
      </c>
      <c r="T172" t="str">
        <f t="shared" si="24"/>
        <v>='/Users/karel/A/Websites/Excel/[050700000172.xlsx]Blad1'!$E$2</v>
      </c>
      <c r="U172" t="str">
        <f t="shared" si="25"/>
        <v>='/Users/karel/A/Websites/Excel/[050700000172.xlsx]Blad1'!$BM$379</v>
      </c>
    </row>
    <row r="173" spans="1:21" x14ac:dyDescent="0.2">
      <c r="A173">
        <f>[173]Blad1!$B$3</f>
        <v>628220</v>
      </c>
      <c r="B173">
        <f>[173]Blad1!$E$2</f>
        <v>1721</v>
      </c>
      <c r="C173">
        <f>[173]Blad1!$BM$379</f>
        <v>631871</v>
      </c>
      <c r="L173">
        <f t="shared" si="22"/>
        <v>1721</v>
      </c>
      <c r="M173">
        <f t="shared" si="26"/>
        <v>0</v>
      </c>
      <c r="N173">
        <f t="shared" si="27"/>
        <v>3651</v>
      </c>
      <c r="O173">
        <f t="shared" si="28"/>
        <v>1</v>
      </c>
      <c r="P173">
        <f t="shared" si="29"/>
        <v>-1</v>
      </c>
      <c r="Q173">
        <f t="shared" si="30"/>
        <v>-1</v>
      </c>
      <c r="S173" t="str">
        <f t="shared" si="23"/>
        <v>='/Users/karel/A/Websites/Excel/[050700000173.xlsx]Blad1'!$B$3</v>
      </c>
      <c r="T173" t="str">
        <f t="shared" si="24"/>
        <v>='/Users/karel/A/Websites/Excel/[050700000173.xlsx]Blad1'!$E$2</v>
      </c>
      <c r="U173" t="str">
        <f t="shared" si="25"/>
        <v>='/Users/karel/A/Websites/Excel/[050700000173.xlsx]Blad1'!$BM$379</v>
      </c>
    </row>
    <row r="174" spans="1:21" x14ac:dyDescent="0.2">
      <c r="A174">
        <f>[174]Blad1!$B$3</f>
        <v>631872</v>
      </c>
      <c r="B174">
        <f>[174]Blad1!$E$2</f>
        <v>1731</v>
      </c>
      <c r="C174">
        <f>[174]Blad1!$BM$379</f>
        <v>635524</v>
      </c>
      <c r="L174">
        <f t="shared" si="22"/>
        <v>1731</v>
      </c>
      <c r="M174">
        <f t="shared" si="26"/>
        <v>0</v>
      </c>
      <c r="N174">
        <f t="shared" si="27"/>
        <v>3652</v>
      </c>
      <c r="O174">
        <f t="shared" si="28"/>
        <v>1</v>
      </c>
      <c r="P174">
        <f t="shared" si="29"/>
        <v>1</v>
      </c>
      <c r="Q174">
        <f t="shared" si="30"/>
        <v>-1</v>
      </c>
      <c r="S174" t="str">
        <f t="shared" si="23"/>
        <v>='/Users/karel/A/Websites/Excel/[050700000174.xlsx]Blad1'!$B$3</v>
      </c>
      <c r="T174" t="str">
        <f t="shared" si="24"/>
        <v>='/Users/karel/A/Websites/Excel/[050700000174.xlsx]Blad1'!$E$2</v>
      </c>
      <c r="U174" t="str">
        <f t="shared" si="25"/>
        <v>='/Users/karel/A/Websites/Excel/[050700000174.xlsx]Blad1'!$BM$379</v>
      </c>
    </row>
    <row r="175" spans="1:21" x14ac:dyDescent="0.2">
      <c r="A175">
        <f>[175]Blad1!$B$3</f>
        <v>635525</v>
      </c>
      <c r="B175">
        <f>[175]Blad1!$E$2</f>
        <v>1741</v>
      </c>
      <c r="C175">
        <f>[175]Blad1!$BM$379</f>
        <v>639176</v>
      </c>
      <c r="L175">
        <f t="shared" si="22"/>
        <v>1741</v>
      </c>
      <c r="M175">
        <f t="shared" si="26"/>
        <v>0</v>
      </c>
      <c r="N175">
        <f t="shared" si="27"/>
        <v>3651</v>
      </c>
      <c r="O175">
        <f t="shared" si="28"/>
        <v>1</v>
      </c>
      <c r="P175">
        <f t="shared" si="29"/>
        <v>-1</v>
      </c>
      <c r="Q175">
        <f t="shared" si="30"/>
        <v>-1</v>
      </c>
      <c r="S175" t="str">
        <f t="shared" si="23"/>
        <v>='/Users/karel/A/Websites/Excel/[050700000175.xlsx]Blad1'!$B$3</v>
      </c>
      <c r="T175" t="str">
        <f t="shared" si="24"/>
        <v>='/Users/karel/A/Websites/Excel/[050700000175.xlsx]Blad1'!$E$2</v>
      </c>
      <c r="U175" t="str">
        <f t="shared" si="25"/>
        <v>='/Users/karel/A/Websites/Excel/[050700000175.xlsx]Blad1'!$BM$379</v>
      </c>
    </row>
    <row r="176" spans="1:21" x14ac:dyDescent="0.2">
      <c r="A176">
        <f>[176]Blad1!$B$3</f>
        <v>639177</v>
      </c>
      <c r="B176">
        <f>[176]Blad1!$E$2</f>
        <v>1751</v>
      </c>
      <c r="C176">
        <f>[176]Blad1!$BM$379</f>
        <v>642829</v>
      </c>
      <c r="L176">
        <f t="shared" si="22"/>
        <v>1751</v>
      </c>
      <c r="M176">
        <f t="shared" si="26"/>
        <v>0</v>
      </c>
      <c r="N176">
        <f t="shared" si="27"/>
        <v>3652</v>
      </c>
      <c r="O176">
        <f t="shared" si="28"/>
        <v>1</v>
      </c>
      <c r="P176">
        <f t="shared" si="29"/>
        <v>1</v>
      </c>
      <c r="Q176">
        <f t="shared" si="30"/>
        <v>-1</v>
      </c>
      <c r="S176" t="str">
        <f t="shared" si="23"/>
        <v>='/Users/karel/A/Websites/Excel/[050700000176.xlsx]Blad1'!$B$3</v>
      </c>
      <c r="T176" t="str">
        <f t="shared" si="24"/>
        <v>='/Users/karel/A/Websites/Excel/[050700000176.xlsx]Blad1'!$E$2</v>
      </c>
      <c r="U176" t="str">
        <f t="shared" si="25"/>
        <v>='/Users/karel/A/Websites/Excel/[050700000176.xlsx]Blad1'!$BM$379</v>
      </c>
    </row>
    <row r="177" spans="1:21" x14ac:dyDescent="0.2">
      <c r="A177">
        <f>[177]Blad1!$B$3</f>
        <v>642830</v>
      </c>
      <c r="B177">
        <f>[177]Blad1!$E$2</f>
        <v>1761</v>
      </c>
      <c r="C177">
        <f>[177]Blad1!$BM$379</f>
        <v>646481</v>
      </c>
      <c r="L177">
        <f t="shared" si="22"/>
        <v>1761</v>
      </c>
      <c r="M177">
        <f t="shared" si="26"/>
        <v>0</v>
      </c>
      <c r="N177">
        <f t="shared" si="27"/>
        <v>3651</v>
      </c>
      <c r="O177">
        <f t="shared" si="28"/>
        <v>1</v>
      </c>
      <c r="P177">
        <f t="shared" si="29"/>
        <v>-1</v>
      </c>
      <c r="Q177">
        <f t="shared" si="30"/>
        <v>-1</v>
      </c>
      <c r="S177" t="str">
        <f t="shared" si="23"/>
        <v>='/Users/karel/A/Websites/Excel/[050700000177.xlsx]Blad1'!$B$3</v>
      </c>
      <c r="T177" t="str">
        <f t="shared" si="24"/>
        <v>='/Users/karel/A/Websites/Excel/[050700000177.xlsx]Blad1'!$E$2</v>
      </c>
      <c r="U177" t="str">
        <f t="shared" si="25"/>
        <v>='/Users/karel/A/Websites/Excel/[050700000177.xlsx]Blad1'!$BM$379</v>
      </c>
    </row>
    <row r="178" spans="1:21" x14ac:dyDescent="0.2">
      <c r="A178">
        <f>[178]Blad1!$B$3</f>
        <v>646482</v>
      </c>
      <c r="B178">
        <f>[178]Blad1!$E$2</f>
        <v>1771</v>
      </c>
      <c r="C178">
        <f>[178]Blad1!$BM$379</f>
        <v>650134</v>
      </c>
      <c r="L178">
        <f t="shared" si="22"/>
        <v>1771</v>
      </c>
      <c r="M178">
        <f t="shared" si="26"/>
        <v>0</v>
      </c>
      <c r="N178">
        <f t="shared" si="27"/>
        <v>3652</v>
      </c>
      <c r="O178">
        <f t="shared" si="28"/>
        <v>1</v>
      </c>
      <c r="P178">
        <f t="shared" si="29"/>
        <v>1</v>
      </c>
      <c r="Q178">
        <f t="shared" si="30"/>
        <v>-1</v>
      </c>
      <c r="S178" t="str">
        <f t="shared" si="23"/>
        <v>='/Users/karel/A/Websites/Excel/[050700000178.xlsx]Blad1'!$B$3</v>
      </c>
      <c r="T178" t="str">
        <f t="shared" si="24"/>
        <v>='/Users/karel/A/Websites/Excel/[050700000178.xlsx]Blad1'!$E$2</v>
      </c>
      <c r="U178" t="str">
        <f t="shared" si="25"/>
        <v>='/Users/karel/A/Websites/Excel/[050700000178.xlsx]Blad1'!$BM$379</v>
      </c>
    </row>
    <row r="179" spans="1:21" x14ac:dyDescent="0.2">
      <c r="A179">
        <f>[179]Blad1!$B$3</f>
        <v>650135</v>
      </c>
      <c r="B179">
        <f>[179]Blad1!$E$2</f>
        <v>1781</v>
      </c>
      <c r="C179">
        <f>[179]Blad1!$BM$379</f>
        <v>653786</v>
      </c>
      <c r="L179">
        <f t="shared" si="22"/>
        <v>1781</v>
      </c>
      <c r="M179">
        <f t="shared" si="26"/>
        <v>0</v>
      </c>
      <c r="N179">
        <f t="shared" si="27"/>
        <v>3651</v>
      </c>
      <c r="O179">
        <f t="shared" si="28"/>
        <v>1</v>
      </c>
      <c r="P179">
        <f t="shared" si="29"/>
        <v>-1</v>
      </c>
      <c r="Q179">
        <f t="shared" si="30"/>
        <v>-1</v>
      </c>
      <c r="S179" t="str">
        <f t="shared" si="23"/>
        <v>='/Users/karel/A/Websites/Excel/[050700000179.xlsx]Blad1'!$B$3</v>
      </c>
      <c r="T179" t="str">
        <f t="shared" si="24"/>
        <v>='/Users/karel/A/Websites/Excel/[050700000179.xlsx]Blad1'!$E$2</v>
      </c>
      <c r="U179" t="str">
        <f t="shared" si="25"/>
        <v>='/Users/karel/A/Websites/Excel/[050700000179.xlsx]Blad1'!$BM$379</v>
      </c>
    </row>
    <row r="180" spans="1:21" x14ac:dyDescent="0.2">
      <c r="A180">
        <f>[180]Blad1!$B$3</f>
        <v>653787</v>
      </c>
      <c r="B180">
        <f>[180]Blad1!$E$2</f>
        <v>1791</v>
      </c>
      <c r="C180">
        <f>[180]Blad1!$BM$379</f>
        <v>657438</v>
      </c>
      <c r="L180">
        <f t="shared" si="22"/>
        <v>1791</v>
      </c>
      <c r="M180">
        <f t="shared" si="26"/>
        <v>0</v>
      </c>
      <c r="N180">
        <f t="shared" si="27"/>
        <v>3651</v>
      </c>
      <c r="O180">
        <f t="shared" si="28"/>
        <v>1</v>
      </c>
      <c r="P180">
        <f t="shared" si="29"/>
        <v>0</v>
      </c>
      <c r="Q180">
        <f t="shared" si="30"/>
        <v>0</v>
      </c>
      <c r="S180" t="str">
        <f t="shared" si="23"/>
        <v>='/Users/karel/A/Websites/Excel/[050700000180.xlsx]Blad1'!$B$3</v>
      </c>
      <c r="T180" t="str">
        <f t="shared" si="24"/>
        <v>='/Users/karel/A/Websites/Excel/[050700000180.xlsx]Blad1'!$E$2</v>
      </c>
      <c r="U180" t="str">
        <f t="shared" si="25"/>
        <v>='/Users/karel/A/Websites/Excel/[050700000180.xlsx]Blad1'!$BM$379</v>
      </c>
    </row>
    <row r="181" spans="1:21" x14ac:dyDescent="0.2">
      <c r="A181">
        <f>[181]Blad1!$B$3</f>
        <v>657439</v>
      </c>
      <c r="B181">
        <f>[181]Blad1!$E$2</f>
        <v>1801</v>
      </c>
      <c r="C181">
        <f>[181]Blad1!$BM$379</f>
        <v>661090</v>
      </c>
      <c r="L181">
        <f t="shared" si="22"/>
        <v>1801</v>
      </c>
      <c r="M181">
        <f t="shared" si="26"/>
        <v>0</v>
      </c>
      <c r="N181">
        <f t="shared" si="27"/>
        <v>3651</v>
      </c>
      <c r="O181">
        <f t="shared" si="28"/>
        <v>1</v>
      </c>
      <c r="P181">
        <f t="shared" si="29"/>
        <v>0</v>
      </c>
      <c r="Q181">
        <f t="shared" si="30"/>
        <v>0</v>
      </c>
      <c r="S181" t="str">
        <f t="shared" si="23"/>
        <v>='/Users/karel/A/Websites/Excel/[050700000181.xlsx]Blad1'!$B$3</v>
      </c>
      <c r="T181" t="str">
        <f t="shared" si="24"/>
        <v>='/Users/karel/A/Websites/Excel/[050700000181.xlsx]Blad1'!$E$2</v>
      </c>
      <c r="U181" t="str">
        <f t="shared" si="25"/>
        <v>='/Users/karel/A/Websites/Excel/[050700000181.xlsx]Blad1'!$BM$379</v>
      </c>
    </row>
    <row r="182" spans="1:21" x14ac:dyDescent="0.2">
      <c r="A182">
        <f>[182]Blad1!$B$3</f>
        <v>661091</v>
      </c>
      <c r="B182">
        <f>[182]Blad1!$E$2</f>
        <v>1811</v>
      </c>
      <c r="C182">
        <f>[182]Blad1!$BM$379</f>
        <v>664743</v>
      </c>
      <c r="L182">
        <f t="shared" si="22"/>
        <v>1811</v>
      </c>
      <c r="M182">
        <f t="shared" si="26"/>
        <v>0</v>
      </c>
      <c r="N182">
        <f t="shared" si="27"/>
        <v>3652</v>
      </c>
      <c r="O182">
        <f t="shared" si="28"/>
        <v>1</v>
      </c>
      <c r="P182">
        <f t="shared" si="29"/>
        <v>1</v>
      </c>
      <c r="Q182">
        <f t="shared" si="30"/>
        <v>0</v>
      </c>
      <c r="S182" t="str">
        <f t="shared" si="23"/>
        <v>='/Users/karel/A/Websites/Excel/[050700000182.xlsx]Blad1'!$B$3</v>
      </c>
      <c r="T182" t="str">
        <f t="shared" si="24"/>
        <v>='/Users/karel/A/Websites/Excel/[050700000182.xlsx]Blad1'!$E$2</v>
      </c>
      <c r="U182" t="str">
        <f t="shared" si="25"/>
        <v>='/Users/karel/A/Websites/Excel/[050700000182.xlsx]Blad1'!$BM$379</v>
      </c>
    </row>
    <row r="183" spans="1:21" x14ac:dyDescent="0.2">
      <c r="A183">
        <f>[183]Blad1!$B$3</f>
        <v>664744</v>
      </c>
      <c r="B183">
        <f>[183]Blad1!$E$2</f>
        <v>1821</v>
      </c>
      <c r="C183">
        <f>[183]Blad1!$BM$379</f>
        <v>668395</v>
      </c>
      <c r="L183">
        <f t="shared" si="22"/>
        <v>1821</v>
      </c>
      <c r="M183">
        <f t="shared" si="26"/>
        <v>0</v>
      </c>
      <c r="N183">
        <f t="shared" si="27"/>
        <v>3651</v>
      </c>
      <c r="O183">
        <f t="shared" si="28"/>
        <v>1</v>
      </c>
      <c r="P183">
        <f t="shared" si="29"/>
        <v>-1</v>
      </c>
      <c r="Q183">
        <f t="shared" si="30"/>
        <v>-1</v>
      </c>
      <c r="S183" t="str">
        <f t="shared" si="23"/>
        <v>='/Users/karel/A/Websites/Excel/[050700000183.xlsx]Blad1'!$B$3</v>
      </c>
      <c r="T183" t="str">
        <f t="shared" si="24"/>
        <v>='/Users/karel/A/Websites/Excel/[050700000183.xlsx]Blad1'!$E$2</v>
      </c>
      <c r="U183" t="str">
        <f t="shared" si="25"/>
        <v>='/Users/karel/A/Websites/Excel/[050700000183.xlsx]Blad1'!$BM$379</v>
      </c>
    </row>
    <row r="184" spans="1:21" x14ac:dyDescent="0.2">
      <c r="A184">
        <f>[184]Blad1!$B$3</f>
        <v>668396</v>
      </c>
      <c r="B184">
        <f>[184]Blad1!$E$2</f>
        <v>1831</v>
      </c>
      <c r="C184">
        <f>[184]Blad1!$BM$379</f>
        <v>672048</v>
      </c>
      <c r="L184">
        <f t="shared" si="22"/>
        <v>1831</v>
      </c>
      <c r="M184">
        <f t="shared" si="26"/>
        <v>0</v>
      </c>
      <c r="N184">
        <f t="shared" si="27"/>
        <v>3652</v>
      </c>
      <c r="O184">
        <f t="shared" si="28"/>
        <v>1</v>
      </c>
      <c r="P184">
        <f t="shared" si="29"/>
        <v>1</v>
      </c>
      <c r="Q184">
        <f t="shared" si="30"/>
        <v>-1</v>
      </c>
      <c r="S184" t="str">
        <f t="shared" si="23"/>
        <v>='/Users/karel/A/Websites/Excel/[050700000184.xlsx]Blad1'!$B$3</v>
      </c>
      <c r="T184" t="str">
        <f t="shared" si="24"/>
        <v>='/Users/karel/A/Websites/Excel/[050700000184.xlsx]Blad1'!$E$2</v>
      </c>
      <c r="U184" t="str">
        <f t="shared" si="25"/>
        <v>='/Users/karel/A/Websites/Excel/[050700000184.xlsx]Blad1'!$BM$379</v>
      </c>
    </row>
    <row r="185" spans="1:21" x14ac:dyDescent="0.2">
      <c r="A185">
        <f>[185]Blad1!$B$3</f>
        <v>672049</v>
      </c>
      <c r="B185">
        <f>[185]Blad1!$E$2</f>
        <v>1841</v>
      </c>
      <c r="C185">
        <f>[185]Blad1!$BM$379</f>
        <v>675700</v>
      </c>
      <c r="L185">
        <f t="shared" si="22"/>
        <v>1841</v>
      </c>
      <c r="M185">
        <f t="shared" si="26"/>
        <v>0</v>
      </c>
      <c r="N185">
        <f t="shared" si="27"/>
        <v>3651</v>
      </c>
      <c r="O185">
        <f t="shared" si="28"/>
        <v>1</v>
      </c>
      <c r="P185">
        <f t="shared" si="29"/>
        <v>-1</v>
      </c>
      <c r="Q185">
        <f t="shared" si="30"/>
        <v>-1</v>
      </c>
      <c r="S185" t="str">
        <f t="shared" si="23"/>
        <v>='/Users/karel/A/Websites/Excel/[050700000185.xlsx]Blad1'!$B$3</v>
      </c>
      <c r="T185" t="str">
        <f t="shared" si="24"/>
        <v>='/Users/karel/A/Websites/Excel/[050700000185.xlsx]Blad1'!$E$2</v>
      </c>
      <c r="U185" t="str">
        <f t="shared" si="25"/>
        <v>='/Users/karel/A/Websites/Excel/[050700000185.xlsx]Blad1'!$BM$379</v>
      </c>
    </row>
    <row r="186" spans="1:21" x14ac:dyDescent="0.2">
      <c r="A186">
        <f>[186]Blad1!$B$3</f>
        <v>675701</v>
      </c>
      <c r="B186">
        <f>[186]Blad1!$E$2</f>
        <v>1851</v>
      </c>
      <c r="C186">
        <f>[186]Blad1!$BM$379</f>
        <v>679353</v>
      </c>
      <c r="L186">
        <f t="shared" si="22"/>
        <v>1851</v>
      </c>
      <c r="M186">
        <f t="shared" si="26"/>
        <v>0</v>
      </c>
      <c r="N186">
        <f t="shared" si="27"/>
        <v>3652</v>
      </c>
      <c r="O186">
        <f t="shared" si="28"/>
        <v>1</v>
      </c>
      <c r="P186">
        <f t="shared" si="29"/>
        <v>1</v>
      </c>
      <c r="Q186">
        <f t="shared" si="30"/>
        <v>-1</v>
      </c>
      <c r="S186" t="str">
        <f t="shared" si="23"/>
        <v>='/Users/karel/A/Websites/Excel/[050700000186.xlsx]Blad1'!$B$3</v>
      </c>
      <c r="T186" t="str">
        <f t="shared" si="24"/>
        <v>='/Users/karel/A/Websites/Excel/[050700000186.xlsx]Blad1'!$E$2</v>
      </c>
      <c r="U186" t="str">
        <f t="shared" si="25"/>
        <v>='/Users/karel/A/Websites/Excel/[050700000186.xlsx]Blad1'!$BM$379</v>
      </c>
    </row>
    <row r="187" spans="1:21" x14ac:dyDescent="0.2">
      <c r="A187">
        <f>[187]Blad1!$B$3</f>
        <v>679354</v>
      </c>
      <c r="B187">
        <f>[187]Blad1!$E$2</f>
        <v>1861</v>
      </c>
      <c r="C187">
        <f>[187]Blad1!$BM$379</f>
        <v>683005</v>
      </c>
      <c r="L187">
        <f t="shared" si="22"/>
        <v>1861</v>
      </c>
      <c r="M187">
        <f t="shared" si="26"/>
        <v>0</v>
      </c>
      <c r="N187">
        <f t="shared" si="27"/>
        <v>3651</v>
      </c>
      <c r="O187">
        <f t="shared" si="28"/>
        <v>1</v>
      </c>
      <c r="P187">
        <f t="shared" si="29"/>
        <v>-1</v>
      </c>
      <c r="Q187">
        <f t="shared" si="30"/>
        <v>-1</v>
      </c>
      <c r="S187" t="str">
        <f t="shared" si="23"/>
        <v>='/Users/karel/A/Websites/Excel/[050700000187.xlsx]Blad1'!$B$3</v>
      </c>
      <c r="T187" t="str">
        <f t="shared" si="24"/>
        <v>='/Users/karel/A/Websites/Excel/[050700000187.xlsx]Blad1'!$E$2</v>
      </c>
      <c r="U187" t="str">
        <f t="shared" si="25"/>
        <v>='/Users/karel/A/Websites/Excel/[050700000187.xlsx]Blad1'!$BM$379</v>
      </c>
    </row>
    <row r="188" spans="1:21" x14ac:dyDescent="0.2">
      <c r="A188">
        <f>[188]Blad1!$B$3</f>
        <v>683006</v>
      </c>
      <c r="B188">
        <f>[188]Blad1!$E$2</f>
        <v>1871</v>
      </c>
      <c r="C188">
        <f>[188]Blad1!$BM$379</f>
        <v>686658</v>
      </c>
      <c r="L188">
        <f t="shared" si="22"/>
        <v>1871</v>
      </c>
      <c r="M188">
        <f t="shared" si="26"/>
        <v>0</v>
      </c>
      <c r="N188">
        <f t="shared" si="27"/>
        <v>3652</v>
      </c>
      <c r="O188">
        <f t="shared" si="28"/>
        <v>1</v>
      </c>
      <c r="P188">
        <f t="shared" si="29"/>
        <v>1</v>
      </c>
      <c r="Q188">
        <f t="shared" si="30"/>
        <v>-1</v>
      </c>
      <c r="S188" t="str">
        <f t="shared" si="23"/>
        <v>='/Users/karel/A/Websites/Excel/[050700000188.xlsx]Blad1'!$B$3</v>
      </c>
      <c r="T188" t="str">
        <f t="shared" si="24"/>
        <v>='/Users/karel/A/Websites/Excel/[050700000188.xlsx]Blad1'!$E$2</v>
      </c>
      <c r="U188" t="str">
        <f t="shared" si="25"/>
        <v>='/Users/karel/A/Websites/Excel/[050700000188.xlsx]Blad1'!$BM$379</v>
      </c>
    </row>
    <row r="189" spans="1:21" x14ac:dyDescent="0.2">
      <c r="A189">
        <f>[189]Blad1!$B$3</f>
        <v>686659</v>
      </c>
      <c r="B189">
        <f>[189]Blad1!$E$2</f>
        <v>1881</v>
      </c>
      <c r="C189">
        <f>[189]Blad1!$BM$379</f>
        <v>690310</v>
      </c>
      <c r="L189">
        <f t="shared" si="22"/>
        <v>1881</v>
      </c>
      <c r="M189">
        <f t="shared" si="26"/>
        <v>0</v>
      </c>
      <c r="N189">
        <f t="shared" si="27"/>
        <v>3651</v>
      </c>
      <c r="O189">
        <f t="shared" si="28"/>
        <v>1</v>
      </c>
      <c r="P189">
        <f t="shared" si="29"/>
        <v>-1</v>
      </c>
      <c r="Q189">
        <f t="shared" si="30"/>
        <v>-1</v>
      </c>
      <c r="S189" t="str">
        <f t="shared" si="23"/>
        <v>='/Users/karel/A/Websites/Excel/[050700000189.xlsx]Blad1'!$B$3</v>
      </c>
      <c r="T189" t="str">
        <f t="shared" si="24"/>
        <v>='/Users/karel/A/Websites/Excel/[050700000189.xlsx]Blad1'!$E$2</v>
      </c>
      <c r="U189" t="str">
        <f t="shared" si="25"/>
        <v>='/Users/karel/A/Websites/Excel/[050700000189.xlsx]Blad1'!$BM$379</v>
      </c>
    </row>
    <row r="190" spans="1:21" x14ac:dyDescent="0.2">
      <c r="A190">
        <f>[190]Blad1!$B$3</f>
        <v>690311</v>
      </c>
      <c r="B190">
        <f>[190]Blad1!$E$2</f>
        <v>1891</v>
      </c>
      <c r="C190">
        <f>[190]Blad1!$BM$379</f>
        <v>693962</v>
      </c>
      <c r="L190">
        <f t="shared" si="22"/>
        <v>1891</v>
      </c>
      <c r="M190">
        <f t="shared" si="26"/>
        <v>0</v>
      </c>
      <c r="N190">
        <f t="shared" si="27"/>
        <v>3651</v>
      </c>
      <c r="O190">
        <f t="shared" si="28"/>
        <v>1</v>
      </c>
      <c r="P190">
        <f t="shared" si="29"/>
        <v>0</v>
      </c>
      <c r="Q190">
        <f t="shared" si="30"/>
        <v>0</v>
      </c>
      <c r="S190" t="str">
        <f t="shared" si="23"/>
        <v>='/Users/karel/A/Websites/Excel/[050700000190.xlsx]Blad1'!$B$3</v>
      </c>
      <c r="T190" t="str">
        <f t="shared" si="24"/>
        <v>='/Users/karel/A/Websites/Excel/[050700000190.xlsx]Blad1'!$E$2</v>
      </c>
      <c r="U190" t="str">
        <f t="shared" si="25"/>
        <v>='/Users/karel/A/Websites/Excel/[050700000190.xlsx]Blad1'!$BM$379</v>
      </c>
    </row>
    <row r="191" spans="1:21" x14ac:dyDescent="0.2">
      <c r="A191">
        <f>[191]Blad1!$B$3</f>
        <v>693963</v>
      </c>
      <c r="B191">
        <f>[191]Blad1!$E$2</f>
        <v>1901</v>
      </c>
      <c r="C191">
        <f>[191]Blad1!$BM$379</f>
        <v>697614</v>
      </c>
      <c r="L191">
        <f t="shared" si="22"/>
        <v>1901</v>
      </c>
      <c r="M191">
        <f t="shared" si="26"/>
        <v>0</v>
      </c>
      <c r="N191">
        <f t="shared" si="27"/>
        <v>3651</v>
      </c>
      <c r="O191">
        <f t="shared" si="28"/>
        <v>1</v>
      </c>
      <c r="P191">
        <f t="shared" si="29"/>
        <v>0</v>
      </c>
      <c r="Q191">
        <f t="shared" si="30"/>
        <v>0</v>
      </c>
      <c r="S191" t="str">
        <f t="shared" si="23"/>
        <v>='/Users/karel/A/Websites/Excel/[050700000191.xlsx]Blad1'!$B$3</v>
      </c>
      <c r="T191" t="str">
        <f t="shared" si="24"/>
        <v>='/Users/karel/A/Websites/Excel/[050700000191.xlsx]Blad1'!$E$2</v>
      </c>
      <c r="U191" t="str">
        <f t="shared" si="25"/>
        <v>='/Users/karel/A/Websites/Excel/[050700000191.xlsx]Blad1'!$BM$379</v>
      </c>
    </row>
    <row r="192" spans="1:21" x14ac:dyDescent="0.2">
      <c r="A192">
        <f>[192]Blad1!$B$3</f>
        <v>697615</v>
      </c>
      <c r="B192">
        <f>[192]Blad1!$E$2</f>
        <v>1911</v>
      </c>
      <c r="C192">
        <f>[192]Blad1!$BM$379</f>
        <v>701267</v>
      </c>
      <c r="L192">
        <f t="shared" si="22"/>
        <v>1911</v>
      </c>
      <c r="M192">
        <f t="shared" si="26"/>
        <v>0</v>
      </c>
      <c r="N192">
        <f t="shared" si="27"/>
        <v>3652</v>
      </c>
      <c r="O192">
        <f t="shared" si="28"/>
        <v>1</v>
      </c>
      <c r="P192">
        <f t="shared" si="29"/>
        <v>1</v>
      </c>
      <c r="Q192">
        <f t="shared" si="30"/>
        <v>0</v>
      </c>
      <c r="S192" t="str">
        <f t="shared" si="23"/>
        <v>='/Users/karel/A/Websites/Excel/[050700000192.xlsx]Blad1'!$B$3</v>
      </c>
      <c r="T192" t="str">
        <f t="shared" si="24"/>
        <v>='/Users/karel/A/Websites/Excel/[050700000192.xlsx]Blad1'!$E$2</v>
      </c>
      <c r="U192" t="str">
        <f t="shared" si="25"/>
        <v>='/Users/karel/A/Websites/Excel/[050700000192.xlsx]Blad1'!$BM$379</v>
      </c>
    </row>
    <row r="193" spans="1:21" x14ac:dyDescent="0.2">
      <c r="A193">
        <f>[193]Blad1!$B$3</f>
        <v>701268</v>
      </c>
      <c r="B193">
        <f>[193]Blad1!$E$2</f>
        <v>1921</v>
      </c>
      <c r="C193">
        <f>[193]Blad1!$BM$379</f>
        <v>704919</v>
      </c>
      <c r="L193">
        <f t="shared" si="22"/>
        <v>1921</v>
      </c>
      <c r="M193">
        <f t="shared" si="26"/>
        <v>0</v>
      </c>
      <c r="N193">
        <f t="shared" si="27"/>
        <v>3651</v>
      </c>
      <c r="O193">
        <f t="shared" si="28"/>
        <v>1</v>
      </c>
      <c r="P193">
        <f t="shared" si="29"/>
        <v>-1</v>
      </c>
      <c r="Q193">
        <f t="shared" si="30"/>
        <v>-1</v>
      </c>
      <c r="S193" t="str">
        <f t="shared" si="23"/>
        <v>='/Users/karel/A/Websites/Excel/[050700000193.xlsx]Blad1'!$B$3</v>
      </c>
      <c r="T193" t="str">
        <f t="shared" si="24"/>
        <v>='/Users/karel/A/Websites/Excel/[050700000193.xlsx]Blad1'!$E$2</v>
      </c>
      <c r="U193" t="str">
        <f t="shared" si="25"/>
        <v>='/Users/karel/A/Websites/Excel/[050700000193.xlsx]Blad1'!$BM$379</v>
      </c>
    </row>
    <row r="194" spans="1:21" x14ac:dyDescent="0.2">
      <c r="A194">
        <f>[194]Blad1!$B$3</f>
        <v>704920</v>
      </c>
      <c r="B194">
        <f>[194]Blad1!$E$2</f>
        <v>1931</v>
      </c>
      <c r="C194">
        <f>[194]Blad1!$BM$379</f>
        <v>708572</v>
      </c>
      <c r="L194">
        <f t="shared" ref="L194:L257" si="31">10*(ROW(L194)-1)+1</f>
        <v>1931</v>
      </c>
      <c r="M194">
        <f t="shared" si="26"/>
        <v>0</v>
      </c>
      <c r="N194">
        <f t="shared" si="27"/>
        <v>3652</v>
      </c>
      <c r="O194">
        <f t="shared" si="28"/>
        <v>1</v>
      </c>
      <c r="P194">
        <f t="shared" si="29"/>
        <v>1</v>
      </c>
      <c r="Q194">
        <f t="shared" si="30"/>
        <v>-1</v>
      </c>
      <c r="S194" t="str">
        <f t="shared" ref="S194:S257" si="32">"='/Users/karel/A/Websites/Excel/[050700000"&amp;TEXT(ROW(A194),"000")&amp;".xlsx]Blad1'!$B$3"</f>
        <v>='/Users/karel/A/Websites/Excel/[050700000194.xlsx]Blad1'!$B$3</v>
      </c>
      <c r="T194" t="str">
        <f t="shared" ref="T194:T257" si="33">"='/Users/karel/A/Websites/Excel/[050700000"&amp;TEXT(ROW(A194),"000")&amp;".xlsx]Blad1'!$E$2"</f>
        <v>='/Users/karel/A/Websites/Excel/[050700000194.xlsx]Blad1'!$E$2</v>
      </c>
      <c r="U194" t="str">
        <f t="shared" ref="U194:U257" si="34">"='/Users/karel/A/Websites/Excel/[050700000"&amp;TEXT(ROW(A194),"000")&amp;".xlsx]Blad1'!$BM$379"</f>
        <v>='/Users/karel/A/Websites/Excel/[050700000194.xlsx]Blad1'!$BM$379</v>
      </c>
    </row>
    <row r="195" spans="1:21" x14ac:dyDescent="0.2">
      <c r="A195">
        <f>[195]Blad1!$B$3</f>
        <v>708573</v>
      </c>
      <c r="B195">
        <f>[195]Blad1!$E$2</f>
        <v>1941</v>
      </c>
      <c r="C195">
        <f>[195]Blad1!$BM$379</f>
        <v>712224</v>
      </c>
      <c r="L195">
        <f t="shared" si="31"/>
        <v>1941</v>
      </c>
      <c r="M195">
        <f t="shared" si="26"/>
        <v>0</v>
      </c>
      <c r="N195">
        <f t="shared" si="27"/>
        <v>3651</v>
      </c>
      <c r="O195">
        <f t="shared" si="28"/>
        <v>1</v>
      </c>
      <c r="P195">
        <f t="shared" si="29"/>
        <v>-1</v>
      </c>
      <c r="Q195">
        <f t="shared" si="30"/>
        <v>-1</v>
      </c>
      <c r="S195" t="str">
        <f t="shared" si="32"/>
        <v>='/Users/karel/A/Websites/Excel/[050700000195.xlsx]Blad1'!$B$3</v>
      </c>
      <c r="T195" t="str">
        <f t="shared" si="33"/>
        <v>='/Users/karel/A/Websites/Excel/[050700000195.xlsx]Blad1'!$E$2</v>
      </c>
      <c r="U195" t="str">
        <f t="shared" si="34"/>
        <v>='/Users/karel/A/Websites/Excel/[050700000195.xlsx]Blad1'!$BM$379</v>
      </c>
    </row>
    <row r="196" spans="1:21" x14ac:dyDescent="0.2">
      <c r="A196">
        <f>[196]Blad1!$B$3</f>
        <v>712225</v>
      </c>
      <c r="B196">
        <f>[196]Blad1!$E$2</f>
        <v>1951</v>
      </c>
      <c r="C196">
        <f>[196]Blad1!$BM$379</f>
        <v>715877</v>
      </c>
      <c r="L196">
        <f t="shared" si="31"/>
        <v>1951</v>
      </c>
      <c r="M196">
        <f t="shared" ref="M196:M259" si="35">L196-B196</f>
        <v>0</v>
      </c>
      <c r="N196">
        <f t="shared" ref="N196:N259" si="36">C196-A196</f>
        <v>3652</v>
      </c>
      <c r="O196">
        <f t="shared" ref="O196:O259" si="37">A196-C195</f>
        <v>1</v>
      </c>
      <c r="P196">
        <f t="shared" ref="P196:P259" si="38">N196-N195</f>
        <v>1</v>
      </c>
      <c r="Q196">
        <f t="shared" ref="Q196:Q259" si="39">P195*P196</f>
        <v>-1</v>
      </c>
      <c r="S196" t="str">
        <f t="shared" si="32"/>
        <v>='/Users/karel/A/Websites/Excel/[050700000196.xlsx]Blad1'!$B$3</v>
      </c>
      <c r="T196" t="str">
        <f t="shared" si="33"/>
        <v>='/Users/karel/A/Websites/Excel/[050700000196.xlsx]Blad1'!$E$2</v>
      </c>
      <c r="U196" t="str">
        <f t="shared" si="34"/>
        <v>='/Users/karel/A/Websites/Excel/[050700000196.xlsx]Blad1'!$BM$379</v>
      </c>
    </row>
    <row r="197" spans="1:21" x14ac:dyDescent="0.2">
      <c r="A197">
        <f>[197]Blad1!$B$3</f>
        <v>715878</v>
      </c>
      <c r="B197">
        <f>[197]Blad1!$E$2</f>
        <v>1961</v>
      </c>
      <c r="C197">
        <f>[197]Blad1!$BM$379</f>
        <v>719529</v>
      </c>
      <c r="L197">
        <f t="shared" si="31"/>
        <v>1961</v>
      </c>
      <c r="M197">
        <f t="shared" si="35"/>
        <v>0</v>
      </c>
      <c r="N197">
        <f t="shared" si="36"/>
        <v>3651</v>
      </c>
      <c r="O197">
        <f t="shared" si="37"/>
        <v>1</v>
      </c>
      <c r="P197">
        <f t="shared" si="38"/>
        <v>-1</v>
      </c>
      <c r="Q197">
        <f t="shared" si="39"/>
        <v>-1</v>
      </c>
      <c r="S197" t="str">
        <f t="shared" si="32"/>
        <v>='/Users/karel/A/Websites/Excel/[050700000197.xlsx]Blad1'!$B$3</v>
      </c>
      <c r="T197" t="str">
        <f t="shared" si="33"/>
        <v>='/Users/karel/A/Websites/Excel/[050700000197.xlsx]Blad1'!$E$2</v>
      </c>
      <c r="U197" t="str">
        <f t="shared" si="34"/>
        <v>='/Users/karel/A/Websites/Excel/[050700000197.xlsx]Blad1'!$BM$379</v>
      </c>
    </row>
    <row r="198" spans="1:21" x14ac:dyDescent="0.2">
      <c r="A198">
        <f>[198]Blad1!$B$3</f>
        <v>719530</v>
      </c>
      <c r="B198">
        <f>[198]Blad1!$E$2</f>
        <v>1971</v>
      </c>
      <c r="C198">
        <f>[198]Blad1!$BM$379</f>
        <v>723182</v>
      </c>
      <c r="L198">
        <f t="shared" si="31"/>
        <v>1971</v>
      </c>
      <c r="M198">
        <f t="shared" si="35"/>
        <v>0</v>
      </c>
      <c r="N198">
        <f t="shared" si="36"/>
        <v>3652</v>
      </c>
      <c r="O198">
        <f t="shared" si="37"/>
        <v>1</v>
      </c>
      <c r="P198">
        <f t="shared" si="38"/>
        <v>1</v>
      </c>
      <c r="Q198">
        <f t="shared" si="39"/>
        <v>-1</v>
      </c>
      <c r="S198" t="str">
        <f t="shared" si="32"/>
        <v>='/Users/karel/A/Websites/Excel/[050700000198.xlsx]Blad1'!$B$3</v>
      </c>
      <c r="T198" t="str">
        <f t="shared" si="33"/>
        <v>='/Users/karel/A/Websites/Excel/[050700000198.xlsx]Blad1'!$E$2</v>
      </c>
      <c r="U198" t="str">
        <f t="shared" si="34"/>
        <v>='/Users/karel/A/Websites/Excel/[050700000198.xlsx]Blad1'!$BM$379</v>
      </c>
    </row>
    <row r="199" spans="1:21" x14ac:dyDescent="0.2">
      <c r="A199">
        <f>[199]Blad1!$B$3</f>
        <v>723183</v>
      </c>
      <c r="B199">
        <f>[199]Blad1!$E$2</f>
        <v>1981</v>
      </c>
      <c r="C199">
        <f>[199]Blad1!$BM$379</f>
        <v>726834</v>
      </c>
      <c r="L199">
        <f t="shared" si="31"/>
        <v>1981</v>
      </c>
      <c r="M199">
        <f t="shared" si="35"/>
        <v>0</v>
      </c>
      <c r="N199">
        <f t="shared" si="36"/>
        <v>3651</v>
      </c>
      <c r="O199">
        <f t="shared" si="37"/>
        <v>1</v>
      </c>
      <c r="P199">
        <f t="shared" si="38"/>
        <v>-1</v>
      </c>
      <c r="Q199">
        <f t="shared" si="39"/>
        <v>-1</v>
      </c>
      <c r="S199" t="str">
        <f t="shared" si="32"/>
        <v>='/Users/karel/A/Websites/Excel/[050700000199.xlsx]Blad1'!$B$3</v>
      </c>
      <c r="T199" t="str">
        <f t="shared" si="33"/>
        <v>='/Users/karel/A/Websites/Excel/[050700000199.xlsx]Blad1'!$E$2</v>
      </c>
      <c r="U199" t="str">
        <f t="shared" si="34"/>
        <v>='/Users/karel/A/Websites/Excel/[050700000199.xlsx]Blad1'!$BM$379</v>
      </c>
    </row>
    <row r="200" spans="1:21" x14ac:dyDescent="0.2">
      <c r="A200">
        <f>[200]Blad1!$B$3</f>
        <v>726835</v>
      </c>
      <c r="B200">
        <f>[200]Blad1!$E$2</f>
        <v>1991</v>
      </c>
      <c r="C200">
        <f>[200]Blad1!$BM$379</f>
        <v>730487</v>
      </c>
      <c r="L200">
        <f t="shared" si="31"/>
        <v>1991</v>
      </c>
      <c r="M200">
        <f t="shared" si="35"/>
        <v>0</v>
      </c>
      <c r="N200">
        <f t="shared" si="36"/>
        <v>3652</v>
      </c>
      <c r="O200">
        <f t="shared" si="37"/>
        <v>1</v>
      </c>
      <c r="P200">
        <f t="shared" si="38"/>
        <v>1</v>
      </c>
      <c r="Q200">
        <f t="shared" si="39"/>
        <v>-1</v>
      </c>
      <c r="S200" t="str">
        <f t="shared" si="32"/>
        <v>='/Users/karel/A/Websites/Excel/[050700000200.xlsx]Blad1'!$B$3</v>
      </c>
      <c r="T200" t="str">
        <f t="shared" si="33"/>
        <v>='/Users/karel/A/Websites/Excel/[050700000200.xlsx]Blad1'!$E$2</v>
      </c>
      <c r="U200" t="str">
        <f t="shared" si="34"/>
        <v>='/Users/karel/A/Websites/Excel/[050700000200.xlsx]Blad1'!$BM$379</v>
      </c>
    </row>
    <row r="201" spans="1:21" x14ac:dyDescent="0.2">
      <c r="A201">
        <f>[201]Blad1!$B$3</f>
        <v>730488</v>
      </c>
      <c r="B201">
        <f>[201]Blad1!$E$2</f>
        <v>2001</v>
      </c>
      <c r="C201">
        <f>[201]Blad1!$BM$379</f>
        <v>734139</v>
      </c>
      <c r="L201">
        <f t="shared" si="31"/>
        <v>2001</v>
      </c>
      <c r="M201">
        <f t="shared" si="35"/>
        <v>0</v>
      </c>
      <c r="N201">
        <f t="shared" si="36"/>
        <v>3651</v>
      </c>
      <c r="O201">
        <f t="shared" si="37"/>
        <v>1</v>
      </c>
      <c r="P201">
        <f t="shared" si="38"/>
        <v>-1</v>
      </c>
      <c r="Q201">
        <f t="shared" si="39"/>
        <v>-1</v>
      </c>
      <c r="S201" t="str">
        <f t="shared" si="32"/>
        <v>='/Users/karel/A/Websites/Excel/[050700000201.xlsx]Blad1'!$B$3</v>
      </c>
      <c r="T201" t="str">
        <f t="shared" si="33"/>
        <v>='/Users/karel/A/Websites/Excel/[050700000201.xlsx]Blad1'!$E$2</v>
      </c>
      <c r="U201" t="str">
        <f t="shared" si="34"/>
        <v>='/Users/karel/A/Websites/Excel/[050700000201.xlsx]Blad1'!$BM$379</v>
      </c>
    </row>
    <row r="202" spans="1:21" x14ac:dyDescent="0.2">
      <c r="A202">
        <f>[202]Blad1!$B$3</f>
        <v>734140</v>
      </c>
      <c r="B202">
        <f>[202]Blad1!$E$2</f>
        <v>2011</v>
      </c>
      <c r="C202">
        <f>[202]Blad1!$BM$379</f>
        <v>737792</v>
      </c>
      <c r="L202">
        <f t="shared" si="31"/>
        <v>2011</v>
      </c>
      <c r="M202">
        <f t="shared" si="35"/>
        <v>0</v>
      </c>
      <c r="N202">
        <f t="shared" si="36"/>
        <v>3652</v>
      </c>
      <c r="O202">
        <f t="shared" si="37"/>
        <v>1</v>
      </c>
      <c r="P202">
        <f t="shared" si="38"/>
        <v>1</v>
      </c>
      <c r="Q202">
        <f t="shared" si="39"/>
        <v>-1</v>
      </c>
      <c r="S202" t="str">
        <f t="shared" si="32"/>
        <v>='/Users/karel/A/Websites/Excel/[050700000202.xlsx]Blad1'!$B$3</v>
      </c>
      <c r="T202" t="str">
        <f t="shared" si="33"/>
        <v>='/Users/karel/A/Websites/Excel/[050700000202.xlsx]Blad1'!$E$2</v>
      </c>
      <c r="U202" t="str">
        <f t="shared" si="34"/>
        <v>='/Users/karel/A/Websites/Excel/[050700000202.xlsx]Blad1'!$BM$379</v>
      </c>
    </row>
    <row r="203" spans="1:21" x14ac:dyDescent="0.2">
      <c r="A203">
        <f>[203]Blad1!$B$3</f>
        <v>737793</v>
      </c>
      <c r="B203">
        <f>[203]Blad1!$E$2</f>
        <v>2021</v>
      </c>
      <c r="C203">
        <f>[203]Blad1!$BM$379</f>
        <v>741444</v>
      </c>
      <c r="L203">
        <f t="shared" si="31"/>
        <v>2021</v>
      </c>
      <c r="M203">
        <f t="shared" si="35"/>
        <v>0</v>
      </c>
      <c r="N203">
        <f t="shared" si="36"/>
        <v>3651</v>
      </c>
      <c r="O203">
        <f t="shared" si="37"/>
        <v>1</v>
      </c>
      <c r="P203">
        <f t="shared" si="38"/>
        <v>-1</v>
      </c>
      <c r="Q203">
        <f t="shared" si="39"/>
        <v>-1</v>
      </c>
      <c r="S203" t="str">
        <f t="shared" si="32"/>
        <v>='/Users/karel/A/Websites/Excel/[050700000203.xlsx]Blad1'!$B$3</v>
      </c>
      <c r="T203" t="str">
        <f t="shared" si="33"/>
        <v>='/Users/karel/A/Websites/Excel/[050700000203.xlsx]Blad1'!$E$2</v>
      </c>
      <c r="U203" t="str">
        <f t="shared" si="34"/>
        <v>='/Users/karel/A/Websites/Excel/[050700000203.xlsx]Blad1'!$BM$379</v>
      </c>
    </row>
    <row r="204" spans="1:21" x14ac:dyDescent="0.2">
      <c r="A204">
        <f>[204]Blad1!$B$3</f>
        <v>741445</v>
      </c>
      <c r="B204">
        <f>[204]Blad1!$E$2</f>
        <v>2031</v>
      </c>
      <c r="C204">
        <f>[204]Blad1!$BM$379</f>
        <v>745097</v>
      </c>
      <c r="L204">
        <f t="shared" si="31"/>
        <v>2031</v>
      </c>
      <c r="M204">
        <f t="shared" si="35"/>
        <v>0</v>
      </c>
      <c r="N204">
        <f t="shared" si="36"/>
        <v>3652</v>
      </c>
      <c r="O204">
        <f t="shared" si="37"/>
        <v>1</v>
      </c>
      <c r="P204">
        <f t="shared" si="38"/>
        <v>1</v>
      </c>
      <c r="Q204">
        <f t="shared" si="39"/>
        <v>-1</v>
      </c>
      <c r="S204" t="str">
        <f t="shared" si="32"/>
        <v>='/Users/karel/A/Websites/Excel/[050700000204.xlsx]Blad1'!$B$3</v>
      </c>
      <c r="T204" t="str">
        <f t="shared" si="33"/>
        <v>='/Users/karel/A/Websites/Excel/[050700000204.xlsx]Blad1'!$E$2</v>
      </c>
      <c r="U204" t="str">
        <f t="shared" si="34"/>
        <v>='/Users/karel/A/Websites/Excel/[050700000204.xlsx]Blad1'!$BM$379</v>
      </c>
    </row>
    <row r="205" spans="1:21" x14ac:dyDescent="0.2">
      <c r="A205">
        <f>[205]Blad1!$B$3</f>
        <v>745098</v>
      </c>
      <c r="B205">
        <f>[205]Blad1!$E$2</f>
        <v>2041</v>
      </c>
      <c r="C205">
        <f>[205]Blad1!$BM$379</f>
        <v>748749</v>
      </c>
      <c r="L205">
        <f t="shared" si="31"/>
        <v>2041</v>
      </c>
      <c r="M205">
        <f t="shared" si="35"/>
        <v>0</v>
      </c>
      <c r="N205">
        <f t="shared" si="36"/>
        <v>3651</v>
      </c>
      <c r="O205">
        <f t="shared" si="37"/>
        <v>1</v>
      </c>
      <c r="P205">
        <f t="shared" si="38"/>
        <v>-1</v>
      </c>
      <c r="Q205">
        <f t="shared" si="39"/>
        <v>-1</v>
      </c>
      <c r="S205" t="str">
        <f t="shared" si="32"/>
        <v>='/Users/karel/A/Websites/Excel/[050700000205.xlsx]Blad1'!$B$3</v>
      </c>
      <c r="T205" t="str">
        <f t="shared" si="33"/>
        <v>='/Users/karel/A/Websites/Excel/[050700000205.xlsx]Blad1'!$E$2</v>
      </c>
      <c r="U205" t="str">
        <f t="shared" si="34"/>
        <v>='/Users/karel/A/Websites/Excel/[050700000205.xlsx]Blad1'!$BM$379</v>
      </c>
    </row>
    <row r="206" spans="1:21" x14ac:dyDescent="0.2">
      <c r="A206">
        <f>[206]Blad1!$B$3</f>
        <v>748750</v>
      </c>
      <c r="B206">
        <f>[206]Blad1!$E$2</f>
        <v>2051</v>
      </c>
      <c r="C206">
        <f>[206]Blad1!$BM$379</f>
        <v>752402</v>
      </c>
      <c r="L206">
        <f t="shared" si="31"/>
        <v>2051</v>
      </c>
      <c r="M206">
        <f t="shared" si="35"/>
        <v>0</v>
      </c>
      <c r="N206">
        <f t="shared" si="36"/>
        <v>3652</v>
      </c>
      <c r="O206">
        <f t="shared" si="37"/>
        <v>1</v>
      </c>
      <c r="P206">
        <f t="shared" si="38"/>
        <v>1</v>
      </c>
      <c r="Q206">
        <f t="shared" si="39"/>
        <v>-1</v>
      </c>
      <c r="S206" t="str">
        <f t="shared" si="32"/>
        <v>='/Users/karel/A/Websites/Excel/[050700000206.xlsx]Blad1'!$B$3</v>
      </c>
      <c r="T206" t="str">
        <f t="shared" si="33"/>
        <v>='/Users/karel/A/Websites/Excel/[050700000206.xlsx]Blad1'!$E$2</v>
      </c>
      <c r="U206" t="str">
        <f t="shared" si="34"/>
        <v>='/Users/karel/A/Websites/Excel/[050700000206.xlsx]Blad1'!$BM$379</v>
      </c>
    </row>
    <row r="207" spans="1:21" x14ac:dyDescent="0.2">
      <c r="A207">
        <f>[207]Blad1!$B$3</f>
        <v>752403</v>
      </c>
      <c r="B207">
        <f>[207]Blad1!$E$2</f>
        <v>2061</v>
      </c>
      <c r="C207">
        <f>[207]Blad1!$BM$379</f>
        <v>756054</v>
      </c>
      <c r="L207">
        <f t="shared" si="31"/>
        <v>2061</v>
      </c>
      <c r="M207">
        <f t="shared" si="35"/>
        <v>0</v>
      </c>
      <c r="N207">
        <f t="shared" si="36"/>
        <v>3651</v>
      </c>
      <c r="O207">
        <f t="shared" si="37"/>
        <v>1</v>
      </c>
      <c r="P207">
        <f t="shared" si="38"/>
        <v>-1</v>
      </c>
      <c r="Q207">
        <f t="shared" si="39"/>
        <v>-1</v>
      </c>
      <c r="S207" t="str">
        <f t="shared" si="32"/>
        <v>='/Users/karel/A/Websites/Excel/[050700000207.xlsx]Blad1'!$B$3</v>
      </c>
      <c r="T207" t="str">
        <f t="shared" si="33"/>
        <v>='/Users/karel/A/Websites/Excel/[050700000207.xlsx]Blad1'!$E$2</v>
      </c>
      <c r="U207" t="str">
        <f t="shared" si="34"/>
        <v>='/Users/karel/A/Websites/Excel/[050700000207.xlsx]Blad1'!$BM$379</v>
      </c>
    </row>
    <row r="208" spans="1:21" x14ac:dyDescent="0.2">
      <c r="A208">
        <f>[208]Blad1!$B$3</f>
        <v>756055</v>
      </c>
      <c r="B208">
        <f>[208]Blad1!$E$2</f>
        <v>2071</v>
      </c>
      <c r="C208">
        <f>[208]Blad1!$BM$379</f>
        <v>759707</v>
      </c>
      <c r="L208">
        <f t="shared" si="31"/>
        <v>2071</v>
      </c>
      <c r="M208">
        <f t="shared" si="35"/>
        <v>0</v>
      </c>
      <c r="N208">
        <f t="shared" si="36"/>
        <v>3652</v>
      </c>
      <c r="O208">
        <f t="shared" si="37"/>
        <v>1</v>
      </c>
      <c r="P208">
        <f t="shared" si="38"/>
        <v>1</v>
      </c>
      <c r="Q208">
        <f t="shared" si="39"/>
        <v>-1</v>
      </c>
      <c r="S208" t="str">
        <f t="shared" si="32"/>
        <v>='/Users/karel/A/Websites/Excel/[050700000208.xlsx]Blad1'!$B$3</v>
      </c>
      <c r="T208" t="str">
        <f t="shared" si="33"/>
        <v>='/Users/karel/A/Websites/Excel/[050700000208.xlsx]Blad1'!$E$2</v>
      </c>
      <c r="U208" t="str">
        <f t="shared" si="34"/>
        <v>='/Users/karel/A/Websites/Excel/[050700000208.xlsx]Blad1'!$BM$379</v>
      </c>
    </row>
    <row r="209" spans="1:21" x14ac:dyDescent="0.2">
      <c r="A209">
        <f>[209]Blad1!$B$3</f>
        <v>759708</v>
      </c>
      <c r="B209">
        <f>[209]Blad1!$E$2</f>
        <v>2081</v>
      </c>
      <c r="C209">
        <f>[209]Blad1!$BM$379</f>
        <v>763359</v>
      </c>
      <c r="L209">
        <f t="shared" si="31"/>
        <v>2081</v>
      </c>
      <c r="M209">
        <f t="shared" si="35"/>
        <v>0</v>
      </c>
      <c r="N209">
        <f t="shared" si="36"/>
        <v>3651</v>
      </c>
      <c r="O209">
        <f t="shared" si="37"/>
        <v>1</v>
      </c>
      <c r="P209">
        <f t="shared" si="38"/>
        <v>-1</v>
      </c>
      <c r="Q209">
        <f t="shared" si="39"/>
        <v>-1</v>
      </c>
      <c r="S209" t="str">
        <f t="shared" si="32"/>
        <v>='/Users/karel/A/Websites/Excel/[050700000209.xlsx]Blad1'!$B$3</v>
      </c>
      <c r="T209" t="str">
        <f t="shared" si="33"/>
        <v>='/Users/karel/A/Websites/Excel/[050700000209.xlsx]Blad1'!$E$2</v>
      </c>
      <c r="U209" t="str">
        <f t="shared" si="34"/>
        <v>='/Users/karel/A/Websites/Excel/[050700000209.xlsx]Blad1'!$BM$379</v>
      </c>
    </row>
    <row r="210" spans="1:21" x14ac:dyDescent="0.2">
      <c r="A210">
        <f>[210]Blad1!$B$3</f>
        <v>763360</v>
      </c>
      <c r="B210">
        <f>[210]Blad1!$E$2</f>
        <v>2091</v>
      </c>
      <c r="C210">
        <f>[210]Blad1!$BM$379</f>
        <v>767011</v>
      </c>
      <c r="L210">
        <f t="shared" si="31"/>
        <v>2091</v>
      </c>
      <c r="M210">
        <f t="shared" si="35"/>
        <v>0</v>
      </c>
      <c r="N210">
        <f t="shared" si="36"/>
        <v>3651</v>
      </c>
      <c r="O210">
        <f t="shared" si="37"/>
        <v>1</v>
      </c>
      <c r="P210">
        <f t="shared" si="38"/>
        <v>0</v>
      </c>
      <c r="Q210">
        <f t="shared" si="39"/>
        <v>0</v>
      </c>
      <c r="S210" t="str">
        <f t="shared" si="32"/>
        <v>='/Users/karel/A/Websites/Excel/[050700000210.xlsx]Blad1'!$B$3</v>
      </c>
      <c r="T210" t="str">
        <f t="shared" si="33"/>
        <v>='/Users/karel/A/Websites/Excel/[050700000210.xlsx]Blad1'!$E$2</v>
      </c>
      <c r="U210" t="str">
        <f t="shared" si="34"/>
        <v>='/Users/karel/A/Websites/Excel/[050700000210.xlsx]Blad1'!$BM$379</v>
      </c>
    </row>
    <row r="211" spans="1:21" x14ac:dyDescent="0.2">
      <c r="A211">
        <f>[211]Blad1!$B$3</f>
        <v>767012</v>
      </c>
      <c r="B211">
        <f>[211]Blad1!$E$2</f>
        <v>2101</v>
      </c>
      <c r="C211">
        <f>[211]Blad1!$BM$379</f>
        <v>770663</v>
      </c>
      <c r="L211">
        <f t="shared" si="31"/>
        <v>2101</v>
      </c>
      <c r="M211">
        <f t="shared" si="35"/>
        <v>0</v>
      </c>
      <c r="N211">
        <f t="shared" si="36"/>
        <v>3651</v>
      </c>
      <c r="O211">
        <f t="shared" si="37"/>
        <v>1</v>
      </c>
      <c r="P211">
        <f t="shared" si="38"/>
        <v>0</v>
      </c>
      <c r="Q211">
        <f t="shared" si="39"/>
        <v>0</v>
      </c>
      <c r="S211" t="str">
        <f t="shared" si="32"/>
        <v>='/Users/karel/A/Websites/Excel/[050700000211.xlsx]Blad1'!$B$3</v>
      </c>
      <c r="T211" t="str">
        <f t="shared" si="33"/>
        <v>='/Users/karel/A/Websites/Excel/[050700000211.xlsx]Blad1'!$E$2</v>
      </c>
      <c r="U211" t="str">
        <f t="shared" si="34"/>
        <v>='/Users/karel/A/Websites/Excel/[050700000211.xlsx]Blad1'!$BM$379</v>
      </c>
    </row>
    <row r="212" spans="1:21" x14ac:dyDescent="0.2">
      <c r="A212">
        <f>[212]Blad1!$B$3</f>
        <v>770664</v>
      </c>
      <c r="B212">
        <f>[212]Blad1!$E$2</f>
        <v>2111</v>
      </c>
      <c r="C212">
        <f>[212]Blad1!$BM$379</f>
        <v>774316</v>
      </c>
      <c r="L212">
        <f t="shared" si="31"/>
        <v>2111</v>
      </c>
      <c r="M212">
        <f t="shared" si="35"/>
        <v>0</v>
      </c>
      <c r="N212">
        <f t="shared" si="36"/>
        <v>3652</v>
      </c>
      <c r="O212">
        <f t="shared" si="37"/>
        <v>1</v>
      </c>
      <c r="P212">
        <f t="shared" si="38"/>
        <v>1</v>
      </c>
      <c r="Q212">
        <f t="shared" si="39"/>
        <v>0</v>
      </c>
      <c r="S212" t="str">
        <f t="shared" si="32"/>
        <v>='/Users/karel/A/Websites/Excel/[050700000212.xlsx]Blad1'!$B$3</v>
      </c>
      <c r="T212" t="str">
        <f t="shared" si="33"/>
        <v>='/Users/karel/A/Websites/Excel/[050700000212.xlsx]Blad1'!$E$2</v>
      </c>
      <c r="U212" t="str">
        <f t="shared" si="34"/>
        <v>='/Users/karel/A/Websites/Excel/[050700000212.xlsx]Blad1'!$BM$379</v>
      </c>
    </row>
    <row r="213" spans="1:21" x14ac:dyDescent="0.2">
      <c r="A213">
        <f>[213]Blad1!$B$3</f>
        <v>774317</v>
      </c>
      <c r="B213">
        <f>[213]Blad1!$E$2</f>
        <v>2121</v>
      </c>
      <c r="C213">
        <f>[213]Blad1!$BM$379</f>
        <v>777968</v>
      </c>
      <c r="L213">
        <f t="shared" si="31"/>
        <v>2121</v>
      </c>
      <c r="M213">
        <f t="shared" si="35"/>
        <v>0</v>
      </c>
      <c r="N213">
        <f t="shared" si="36"/>
        <v>3651</v>
      </c>
      <c r="O213">
        <f t="shared" si="37"/>
        <v>1</v>
      </c>
      <c r="P213">
        <f t="shared" si="38"/>
        <v>-1</v>
      </c>
      <c r="Q213">
        <f t="shared" si="39"/>
        <v>-1</v>
      </c>
      <c r="S213" t="str">
        <f t="shared" si="32"/>
        <v>='/Users/karel/A/Websites/Excel/[050700000213.xlsx]Blad1'!$B$3</v>
      </c>
      <c r="T213" t="str">
        <f t="shared" si="33"/>
        <v>='/Users/karel/A/Websites/Excel/[050700000213.xlsx]Blad1'!$E$2</v>
      </c>
      <c r="U213" t="str">
        <f t="shared" si="34"/>
        <v>='/Users/karel/A/Websites/Excel/[050700000213.xlsx]Blad1'!$BM$379</v>
      </c>
    </row>
    <row r="214" spans="1:21" x14ac:dyDescent="0.2">
      <c r="A214">
        <f>[214]Blad1!$B$3</f>
        <v>777969</v>
      </c>
      <c r="B214">
        <f>[214]Blad1!$E$2</f>
        <v>2131</v>
      </c>
      <c r="C214">
        <f>[214]Blad1!$BM$379</f>
        <v>781621</v>
      </c>
      <c r="L214">
        <f t="shared" si="31"/>
        <v>2131</v>
      </c>
      <c r="M214">
        <f t="shared" si="35"/>
        <v>0</v>
      </c>
      <c r="N214">
        <f t="shared" si="36"/>
        <v>3652</v>
      </c>
      <c r="O214">
        <f t="shared" si="37"/>
        <v>1</v>
      </c>
      <c r="P214">
        <f t="shared" si="38"/>
        <v>1</v>
      </c>
      <c r="Q214">
        <f t="shared" si="39"/>
        <v>-1</v>
      </c>
      <c r="S214" t="str">
        <f t="shared" si="32"/>
        <v>='/Users/karel/A/Websites/Excel/[050700000214.xlsx]Blad1'!$B$3</v>
      </c>
      <c r="T214" t="str">
        <f t="shared" si="33"/>
        <v>='/Users/karel/A/Websites/Excel/[050700000214.xlsx]Blad1'!$E$2</v>
      </c>
      <c r="U214" t="str">
        <f t="shared" si="34"/>
        <v>='/Users/karel/A/Websites/Excel/[050700000214.xlsx]Blad1'!$BM$379</v>
      </c>
    </row>
    <row r="215" spans="1:21" x14ac:dyDescent="0.2">
      <c r="A215">
        <f>[215]Blad1!$B$3</f>
        <v>781622</v>
      </c>
      <c r="B215">
        <f>[215]Blad1!$E$2</f>
        <v>2141</v>
      </c>
      <c r="C215">
        <f>[215]Blad1!$BM$379</f>
        <v>785273</v>
      </c>
      <c r="L215">
        <f t="shared" si="31"/>
        <v>2141</v>
      </c>
      <c r="M215">
        <f t="shared" si="35"/>
        <v>0</v>
      </c>
      <c r="N215">
        <f t="shared" si="36"/>
        <v>3651</v>
      </c>
      <c r="O215">
        <f t="shared" si="37"/>
        <v>1</v>
      </c>
      <c r="P215">
        <f t="shared" si="38"/>
        <v>-1</v>
      </c>
      <c r="Q215">
        <f t="shared" si="39"/>
        <v>-1</v>
      </c>
      <c r="S215" t="str">
        <f t="shared" si="32"/>
        <v>='/Users/karel/A/Websites/Excel/[050700000215.xlsx]Blad1'!$B$3</v>
      </c>
      <c r="T215" t="str">
        <f t="shared" si="33"/>
        <v>='/Users/karel/A/Websites/Excel/[050700000215.xlsx]Blad1'!$E$2</v>
      </c>
      <c r="U215" t="str">
        <f t="shared" si="34"/>
        <v>='/Users/karel/A/Websites/Excel/[050700000215.xlsx]Blad1'!$BM$379</v>
      </c>
    </row>
    <row r="216" spans="1:21" x14ac:dyDescent="0.2">
      <c r="A216">
        <f>[216]Blad1!$B$3</f>
        <v>785274</v>
      </c>
      <c r="B216">
        <f>[216]Blad1!$E$2</f>
        <v>2151</v>
      </c>
      <c r="C216">
        <f>[216]Blad1!$BM$379</f>
        <v>788926</v>
      </c>
      <c r="L216">
        <f t="shared" si="31"/>
        <v>2151</v>
      </c>
      <c r="M216">
        <f t="shared" si="35"/>
        <v>0</v>
      </c>
      <c r="N216">
        <f t="shared" si="36"/>
        <v>3652</v>
      </c>
      <c r="O216">
        <f t="shared" si="37"/>
        <v>1</v>
      </c>
      <c r="P216">
        <f t="shared" si="38"/>
        <v>1</v>
      </c>
      <c r="Q216">
        <f t="shared" si="39"/>
        <v>-1</v>
      </c>
      <c r="S216" t="str">
        <f t="shared" si="32"/>
        <v>='/Users/karel/A/Websites/Excel/[050700000216.xlsx]Blad1'!$B$3</v>
      </c>
      <c r="T216" t="str">
        <f t="shared" si="33"/>
        <v>='/Users/karel/A/Websites/Excel/[050700000216.xlsx]Blad1'!$E$2</v>
      </c>
      <c r="U216" t="str">
        <f t="shared" si="34"/>
        <v>='/Users/karel/A/Websites/Excel/[050700000216.xlsx]Blad1'!$BM$379</v>
      </c>
    </row>
    <row r="217" spans="1:21" x14ac:dyDescent="0.2">
      <c r="A217">
        <f>[217]Blad1!$B$3</f>
        <v>788927</v>
      </c>
      <c r="B217">
        <f>[217]Blad1!$E$2</f>
        <v>2161</v>
      </c>
      <c r="C217">
        <f>[217]Blad1!$BM$379</f>
        <v>792578</v>
      </c>
      <c r="L217">
        <f t="shared" si="31"/>
        <v>2161</v>
      </c>
      <c r="M217">
        <f t="shared" si="35"/>
        <v>0</v>
      </c>
      <c r="N217">
        <f t="shared" si="36"/>
        <v>3651</v>
      </c>
      <c r="O217">
        <f t="shared" si="37"/>
        <v>1</v>
      </c>
      <c r="P217">
        <f t="shared" si="38"/>
        <v>-1</v>
      </c>
      <c r="Q217">
        <f t="shared" si="39"/>
        <v>-1</v>
      </c>
      <c r="S217" t="str">
        <f t="shared" si="32"/>
        <v>='/Users/karel/A/Websites/Excel/[050700000217.xlsx]Blad1'!$B$3</v>
      </c>
      <c r="T217" t="str">
        <f t="shared" si="33"/>
        <v>='/Users/karel/A/Websites/Excel/[050700000217.xlsx]Blad1'!$E$2</v>
      </c>
      <c r="U217" t="str">
        <f t="shared" si="34"/>
        <v>='/Users/karel/A/Websites/Excel/[050700000217.xlsx]Blad1'!$BM$379</v>
      </c>
    </row>
    <row r="218" spans="1:21" x14ac:dyDescent="0.2">
      <c r="A218">
        <f>[218]Blad1!$B$3</f>
        <v>792579</v>
      </c>
      <c r="B218">
        <f>[218]Blad1!$E$2</f>
        <v>2171</v>
      </c>
      <c r="C218">
        <f>[218]Blad1!$BM$379</f>
        <v>796231</v>
      </c>
      <c r="L218">
        <f t="shared" si="31"/>
        <v>2171</v>
      </c>
      <c r="M218">
        <f t="shared" si="35"/>
        <v>0</v>
      </c>
      <c r="N218">
        <f t="shared" si="36"/>
        <v>3652</v>
      </c>
      <c r="O218">
        <f t="shared" si="37"/>
        <v>1</v>
      </c>
      <c r="P218">
        <f t="shared" si="38"/>
        <v>1</v>
      </c>
      <c r="Q218">
        <f t="shared" si="39"/>
        <v>-1</v>
      </c>
      <c r="S218" t="str">
        <f t="shared" si="32"/>
        <v>='/Users/karel/A/Websites/Excel/[050700000218.xlsx]Blad1'!$B$3</v>
      </c>
      <c r="T218" t="str">
        <f t="shared" si="33"/>
        <v>='/Users/karel/A/Websites/Excel/[050700000218.xlsx]Blad1'!$E$2</v>
      </c>
      <c r="U218" t="str">
        <f t="shared" si="34"/>
        <v>='/Users/karel/A/Websites/Excel/[050700000218.xlsx]Blad1'!$BM$379</v>
      </c>
    </row>
    <row r="219" spans="1:21" x14ac:dyDescent="0.2">
      <c r="A219">
        <f>[219]Blad1!$B$3</f>
        <v>796232</v>
      </c>
      <c r="B219">
        <f>[219]Blad1!$E$2</f>
        <v>2181</v>
      </c>
      <c r="C219">
        <f>[219]Blad1!$BM$379</f>
        <v>799883</v>
      </c>
      <c r="L219">
        <f t="shared" si="31"/>
        <v>2181</v>
      </c>
      <c r="M219">
        <f t="shared" si="35"/>
        <v>0</v>
      </c>
      <c r="N219">
        <f t="shared" si="36"/>
        <v>3651</v>
      </c>
      <c r="O219">
        <f t="shared" si="37"/>
        <v>1</v>
      </c>
      <c r="P219">
        <f t="shared" si="38"/>
        <v>-1</v>
      </c>
      <c r="Q219">
        <f t="shared" si="39"/>
        <v>-1</v>
      </c>
      <c r="S219" t="str">
        <f t="shared" si="32"/>
        <v>='/Users/karel/A/Websites/Excel/[050700000219.xlsx]Blad1'!$B$3</v>
      </c>
      <c r="T219" t="str">
        <f t="shared" si="33"/>
        <v>='/Users/karel/A/Websites/Excel/[050700000219.xlsx]Blad1'!$E$2</v>
      </c>
      <c r="U219" t="str">
        <f t="shared" si="34"/>
        <v>='/Users/karel/A/Websites/Excel/[050700000219.xlsx]Blad1'!$BM$379</v>
      </c>
    </row>
    <row r="220" spans="1:21" x14ac:dyDescent="0.2">
      <c r="A220">
        <f>[220]Blad1!$B$3</f>
        <v>799884</v>
      </c>
      <c r="B220">
        <f>[220]Blad1!$E$2</f>
        <v>2191</v>
      </c>
      <c r="C220">
        <f>[220]Blad1!$BM$379</f>
        <v>803535</v>
      </c>
      <c r="L220">
        <f t="shared" si="31"/>
        <v>2191</v>
      </c>
      <c r="M220">
        <f t="shared" si="35"/>
        <v>0</v>
      </c>
      <c r="N220">
        <f t="shared" si="36"/>
        <v>3651</v>
      </c>
      <c r="O220">
        <f t="shared" si="37"/>
        <v>1</v>
      </c>
      <c r="P220">
        <f t="shared" si="38"/>
        <v>0</v>
      </c>
      <c r="Q220">
        <f t="shared" si="39"/>
        <v>0</v>
      </c>
      <c r="S220" t="str">
        <f t="shared" si="32"/>
        <v>='/Users/karel/A/Websites/Excel/[050700000220.xlsx]Blad1'!$B$3</v>
      </c>
      <c r="T220" t="str">
        <f t="shared" si="33"/>
        <v>='/Users/karel/A/Websites/Excel/[050700000220.xlsx]Blad1'!$E$2</v>
      </c>
      <c r="U220" t="str">
        <f t="shared" si="34"/>
        <v>='/Users/karel/A/Websites/Excel/[050700000220.xlsx]Blad1'!$BM$379</v>
      </c>
    </row>
    <row r="221" spans="1:21" x14ac:dyDescent="0.2">
      <c r="A221">
        <f>[221]Blad1!$B$3</f>
        <v>803536</v>
      </c>
      <c r="B221">
        <f>[221]Blad1!$E$2</f>
        <v>2201</v>
      </c>
      <c r="C221">
        <f>[221]Blad1!$BM$379</f>
        <v>807187</v>
      </c>
      <c r="L221">
        <f t="shared" si="31"/>
        <v>2201</v>
      </c>
      <c r="M221">
        <f t="shared" si="35"/>
        <v>0</v>
      </c>
      <c r="N221">
        <f t="shared" si="36"/>
        <v>3651</v>
      </c>
      <c r="O221">
        <f t="shared" si="37"/>
        <v>1</v>
      </c>
      <c r="P221">
        <f t="shared" si="38"/>
        <v>0</v>
      </c>
      <c r="Q221">
        <f t="shared" si="39"/>
        <v>0</v>
      </c>
      <c r="S221" t="str">
        <f t="shared" si="32"/>
        <v>='/Users/karel/A/Websites/Excel/[050700000221.xlsx]Blad1'!$B$3</v>
      </c>
      <c r="T221" t="str">
        <f t="shared" si="33"/>
        <v>='/Users/karel/A/Websites/Excel/[050700000221.xlsx]Blad1'!$E$2</v>
      </c>
      <c r="U221" t="str">
        <f t="shared" si="34"/>
        <v>='/Users/karel/A/Websites/Excel/[050700000221.xlsx]Blad1'!$BM$379</v>
      </c>
    </row>
    <row r="222" spans="1:21" x14ac:dyDescent="0.2">
      <c r="A222">
        <f>[222]Blad1!$B$3</f>
        <v>807188</v>
      </c>
      <c r="B222">
        <f>[222]Blad1!$E$2</f>
        <v>2211</v>
      </c>
      <c r="C222">
        <f>[222]Blad1!$BM$379</f>
        <v>810840</v>
      </c>
      <c r="L222">
        <f t="shared" si="31"/>
        <v>2211</v>
      </c>
      <c r="M222">
        <f t="shared" si="35"/>
        <v>0</v>
      </c>
      <c r="N222">
        <f t="shared" si="36"/>
        <v>3652</v>
      </c>
      <c r="O222">
        <f t="shared" si="37"/>
        <v>1</v>
      </c>
      <c r="P222">
        <f t="shared" si="38"/>
        <v>1</v>
      </c>
      <c r="Q222">
        <f t="shared" si="39"/>
        <v>0</v>
      </c>
      <c r="S222" t="str">
        <f t="shared" si="32"/>
        <v>='/Users/karel/A/Websites/Excel/[050700000222.xlsx]Blad1'!$B$3</v>
      </c>
      <c r="T222" t="str">
        <f t="shared" si="33"/>
        <v>='/Users/karel/A/Websites/Excel/[050700000222.xlsx]Blad1'!$E$2</v>
      </c>
      <c r="U222" t="str">
        <f t="shared" si="34"/>
        <v>='/Users/karel/A/Websites/Excel/[050700000222.xlsx]Blad1'!$BM$379</v>
      </c>
    </row>
    <row r="223" spans="1:21" x14ac:dyDescent="0.2">
      <c r="A223">
        <f>[223]Blad1!$B$3</f>
        <v>810841</v>
      </c>
      <c r="B223">
        <f>[223]Blad1!$E$2</f>
        <v>2221</v>
      </c>
      <c r="C223">
        <f>[223]Blad1!$BM$379</f>
        <v>814492</v>
      </c>
      <c r="L223">
        <f t="shared" si="31"/>
        <v>2221</v>
      </c>
      <c r="M223">
        <f t="shared" si="35"/>
        <v>0</v>
      </c>
      <c r="N223">
        <f t="shared" si="36"/>
        <v>3651</v>
      </c>
      <c r="O223">
        <f t="shared" si="37"/>
        <v>1</v>
      </c>
      <c r="P223">
        <f t="shared" si="38"/>
        <v>-1</v>
      </c>
      <c r="Q223">
        <f t="shared" si="39"/>
        <v>-1</v>
      </c>
      <c r="S223" t="str">
        <f t="shared" si="32"/>
        <v>='/Users/karel/A/Websites/Excel/[050700000223.xlsx]Blad1'!$B$3</v>
      </c>
      <c r="T223" t="str">
        <f t="shared" si="33"/>
        <v>='/Users/karel/A/Websites/Excel/[050700000223.xlsx]Blad1'!$E$2</v>
      </c>
      <c r="U223" t="str">
        <f t="shared" si="34"/>
        <v>='/Users/karel/A/Websites/Excel/[050700000223.xlsx]Blad1'!$BM$379</v>
      </c>
    </row>
    <row r="224" spans="1:21" x14ac:dyDescent="0.2">
      <c r="A224">
        <f>[224]Blad1!$B$3</f>
        <v>814493</v>
      </c>
      <c r="B224">
        <f>[224]Blad1!$E$2</f>
        <v>2231</v>
      </c>
      <c r="C224">
        <f>[224]Blad1!$BM$379</f>
        <v>818145</v>
      </c>
      <c r="L224">
        <f t="shared" si="31"/>
        <v>2231</v>
      </c>
      <c r="M224">
        <f t="shared" si="35"/>
        <v>0</v>
      </c>
      <c r="N224">
        <f t="shared" si="36"/>
        <v>3652</v>
      </c>
      <c r="O224">
        <f t="shared" si="37"/>
        <v>1</v>
      </c>
      <c r="P224">
        <f t="shared" si="38"/>
        <v>1</v>
      </c>
      <c r="Q224">
        <f t="shared" si="39"/>
        <v>-1</v>
      </c>
      <c r="S224" t="str">
        <f t="shared" si="32"/>
        <v>='/Users/karel/A/Websites/Excel/[050700000224.xlsx]Blad1'!$B$3</v>
      </c>
      <c r="T224" t="str">
        <f t="shared" si="33"/>
        <v>='/Users/karel/A/Websites/Excel/[050700000224.xlsx]Blad1'!$E$2</v>
      </c>
      <c r="U224" t="str">
        <f t="shared" si="34"/>
        <v>='/Users/karel/A/Websites/Excel/[050700000224.xlsx]Blad1'!$BM$379</v>
      </c>
    </row>
    <row r="225" spans="1:21" x14ac:dyDescent="0.2">
      <c r="A225">
        <f>[225]Blad1!$B$3</f>
        <v>818146</v>
      </c>
      <c r="B225">
        <f>[225]Blad1!$E$2</f>
        <v>2241</v>
      </c>
      <c r="C225">
        <f>[225]Blad1!$BM$379</f>
        <v>821797</v>
      </c>
      <c r="L225">
        <f t="shared" si="31"/>
        <v>2241</v>
      </c>
      <c r="M225">
        <f t="shared" si="35"/>
        <v>0</v>
      </c>
      <c r="N225">
        <f t="shared" si="36"/>
        <v>3651</v>
      </c>
      <c r="O225">
        <f t="shared" si="37"/>
        <v>1</v>
      </c>
      <c r="P225">
        <f t="shared" si="38"/>
        <v>-1</v>
      </c>
      <c r="Q225">
        <f t="shared" si="39"/>
        <v>-1</v>
      </c>
      <c r="S225" t="str">
        <f t="shared" si="32"/>
        <v>='/Users/karel/A/Websites/Excel/[050700000225.xlsx]Blad1'!$B$3</v>
      </c>
      <c r="T225" t="str">
        <f t="shared" si="33"/>
        <v>='/Users/karel/A/Websites/Excel/[050700000225.xlsx]Blad1'!$E$2</v>
      </c>
      <c r="U225" t="str">
        <f t="shared" si="34"/>
        <v>='/Users/karel/A/Websites/Excel/[050700000225.xlsx]Blad1'!$BM$379</v>
      </c>
    </row>
    <row r="226" spans="1:21" x14ac:dyDescent="0.2">
      <c r="A226">
        <f>[226]Blad1!$B$3</f>
        <v>821798</v>
      </c>
      <c r="B226">
        <f>[226]Blad1!$E$2</f>
        <v>2251</v>
      </c>
      <c r="C226">
        <f>[226]Blad1!$BM$379</f>
        <v>825450</v>
      </c>
      <c r="L226">
        <f t="shared" si="31"/>
        <v>2251</v>
      </c>
      <c r="M226">
        <f t="shared" si="35"/>
        <v>0</v>
      </c>
      <c r="N226">
        <f t="shared" si="36"/>
        <v>3652</v>
      </c>
      <c r="O226">
        <f t="shared" si="37"/>
        <v>1</v>
      </c>
      <c r="P226">
        <f t="shared" si="38"/>
        <v>1</v>
      </c>
      <c r="Q226">
        <f t="shared" si="39"/>
        <v>-1</v>
      </c>
      <c r="S226" t="str">
        <f t="shared" si="32"/>
        <v>='/Users/karel/A/Websites/Excel/[050700000226.xlsx]Blad1'!$B$3</v>
      </c>
      <c r="T226" t="str">
        <f t="shared" si="33"/>
        <v>='/Users/karel/A/Websites/Excel/[050700000226.xlsx]Blad1'!$E$2</v>
      </c>
      <c r="U226" t="str">
        <f t="shared" si="34"/>
        <v>='/Users/karel/A/Websites/Excel/[050700000226.xlsx]Blad1'!$BM$379</v>
      </c>
    </row>
    <row r="227" spans="1:21" x14ac:dyDescent="0.2">
      <c r="A227">
        <f>[227]Blad1!$B$3</f>
        <v>825451</v>
      </c>
      <c r="B227">
        <f>[227]Blad1!$E$2</f>
        <v>2261</v>
      </c>
      <c r="C227">
        <f>[227]Blad1!$BM$379</f>
        <v>829102</v>
      </c>
      <c r="L227">
        <f t="shared" si="31"/>
        <v>2261</v>
      </c>
      <c r="M227">
        <f t="shared" si="35"/>
        <v>0</v>
      </c>
      <c r="N227">
        <f t="shared" si="36"/>
        <v>3651</v>
      </c>
      <c r="O227">
        <f t="shared" si="37"/>
        <v>1</v>
      </c>
      <c r="P227">
        <f t="shared" si="38"/>
        <v>-1</v>
      </c>
      <c r="Q227">
        <f t="shared" si="39"/>
        <v>-1</v>
      </c>
      <c r="S227" t="str">
        <f t="shared" si="32"/>
        <v>='/Users/karel/A/Websites/Excel/[050700000227.xlsx]Blad1'!$B$3</v>
      </c>
      <c r="T227" t="str">
        <f t="shared" si="33"/>
        <v>='/Users/karel/A/Websites/Excel/[050700000227.xlsx]Blad1'!$E$2</v>
      </c>
      <c r="U227" t="str">
        <f t="shared" si="34"/>
        <v>='/Users/karel/A/Websites/Excel/[050700000227.xlsx]Blad1'!$BM$379</v>
      </c>
    </row>
    <row r="228" spans="1:21" x14ac:dyDescent="0.2">
      <c r="A228">
        <f>[228]Blad1!$B$3</f>
        <v>829103</v>
      </c>
      <c r="B228">
        <f>[228]Blad1!$E$2</f>
        <v>2271</v>
      </c>
      <c r="C228">
        <f>[228]Blad1!$BM$379</f>
        <v>832755</v>
      </c>
      <c r="L228">
        <f t="shared" si="31"/>
        <v>2271</v>
      </c>
      <c r="M228">
        <f t="shared" si="35"/>
        <v>0</v>
      </c>
      <c r="N228">
        <f t="shared" si="36"/>
        <v>3652</v>
      </c>
      <c r="O228">
        <f t="shared" si="37"/>
        <v>1</v>
      </c>
      <c r="P228">
        <f t="shared" si="38"/>
        <v>1</v>
      </c>
      <c r="Q228">
        <f t="shared" si="39"/>
        <v>-1</v>
      </c>
      <c r="S228" t="str">
        <f t="shared" si="32"/>
        <v>='/Users/karel/A/Websites/Excel/[050700000228.xlsx]Blad1'!$B$3</v>
      </c>
      <c r="T228" t="str">
        <f t="shared" si="33"/>
        <v>='/Users/karel/A/Websites/Excel/[050700000228.xlsx]Blad1'!$E$2</v>
      </c>
      <c r="U228" t="str">
        <f t="shared" si="34"/>
        <v>='/Users/karel/A/Websites/Excel/[050700000228.xlsx]Blad1'!$BM$379</v>
      </c>
    </row>
    <row r="229" spans="1:21" x14ac:dyDescent="0.2">
      <c r="A229">
        <f>[229]Blad1!$B$3</f>
        <v>832756</v>
      </c>
      <c r="B229">
        <f>[229]Blad1!$E$2</f>
        <v>2281</v>
      </c>
      <c r="C229">
        <f>[229]Blad1!$BM$379</f>
        <v>836407</v>
      </c>
      <c r="L229">
        <f t="shared" si="31"/>
        <v>2281</v>
      </c>
      <c r="M229">
        <f t="shared" si="35"/>
        <v>0</v>
      </c>
      <c r="N229">
        <f t="shared" si="36"/>
        <v>3651</v>
      </c>
      <c r="O229">
        <f t="shared" si="37"/>
        <v>1</v>
      </c>
      <c r="P229">
        <f t="shared" si="38"/>
        <v>-1</v>
      </c>
      <c r="Q229">
        <f t="shared" si="39"/>
        <v>-1</v>
      </c>
      <c r="S229" t="str">
        <f t="shared" si="32"/>
        <v>='/Users/karel/A/Websites/Excel/[050700000229.xlsx]Blad1'!$B$3</v>
      </c>
      <c r="T229" t="str">
        <f t="shared" si="33"/>
        <v>='/Users/karel/A/Websites/Excel/[050700000229.xlsx]Blad1'!$E$2</v>
      </c>
      <c r="U229" t="str">
        <f t="shared" si="34"/>
        <v>='/Users/karel/A/Websites/Excel/[050700000229.xlsx]Blad1'!$BM$379</v>
      </c>
    </row>
    <row r="230" spans="1:21" x14ac:dyDescent="0.2">
      <c r="A230">
        <f>[230]Blad1!$B$3</f>
        <v>836408</v>
      </c>
      <c r="B230">
        <f>[230]Blad1!$E$2</f>
        <v>2291</v>
      </c>
      <c r="C230">
        <f>[230]Blad1!$BM$379</f>
        <v>840059</v>
      </c>
      <c r="L230">
        <f t="shared" si="31"/>
        <v>2291</v>
      </c>
      <c r="M230">
        <f t="shared" si="35"/>
        <v>0</v>
      </c>
      <c r="N230">
        <f t="shared" si="36"/>
        <v>3651</v>
      </c>
      <c r="O230">
        <f t="shared" si="37"/>
        <v>1</v>
      </c>
      <c r="P230">
        <f t="shared" si="38"/>
        <v>0</v>
      </c>
      <c r="Q230">
        <f t="shared" si="39"/>
        <v>0</v>
      </c>
      <c r="S230" t="str">
        <f t="shared" si="32"/>
        <v>='/Users/karel/A/Websites/Excel/[050700000230.xlsx]Blad1'!$B$3</v>
      </c>
      <c r="T230" t="str">
        <f t="shared" si="33"/>
        <v>='/Users/karel/A/Websites/Excel/[050700000230.xlsx]Blad1'!$E$2</v>
      </c>
      <c r="U230" t="str">
        <f t="shared" si="34"/>
        <v>='/Users/karel/A/Websites/Excel/[050700000230.xlsx]Blad1'!$BM$379</v>
      </c>
    </row>
    <row r="231" spans="1:21" x14ac:dyDescent="0.2">
      <c r="A231">
        <f>[231]Blad1!$B$3</f>
        <v>840060</v>
      </c>
      <c r="B231">
        <f>[231]Blad1!$E$2</f>
        <v>2301</v>
      </c>
      <c r="C231">
        <f>[231]Blad1!$BM$379</f>
        <v>843711</v>
      </c>
      <c r="L231">
        <f t="shared" si="31"/>
        <v>2301</v>
      </c>
      <c r="M231">
        <f t="shared" si="35"/>
        <v>0</v>
      </c>
      <c r="N231">
        <f t="shared" si="36"/>
        <v>3651</v>
      </c>
      <c r="O231">
        <f t="shared" si="37"/>
        <v>1</v>
      </c>
      <c r="P231">
        <f t="shared" si="38"/>
        <v>0</v>
      </c>
      <c r="Q231">
        <f t="shared" si="39"/>
        <v>0</v>
      </c>
      <c r="S231" t="str">
        <f t="shared" si="32"/>
        <v>='/Users/karel/A/Websites/Excel/[050700000231.xlsx]Blad1'!$B$3</v>
      </c>
      <c r="T231" t="str">
        <f t="shared" si="33"/>
        <v>='/Users/karel/A/Websites/Excel/[050700000231.xlsx]Blad1'!$E$2</v>
      </c>
      <c r="U231" t="str">
        <f t="shared" si="34"/>
        <v>='/Users/karel/A/Websites/Excel/[050700000231.xlsx]Blad1'!$BM$379</v>
      </c>
    </row>
    <row r="232" spans="1:21" x14ac:dyDescent="0.2">
      <c r="A232">
        <f>[232]Blad1!$B$3</f>
        <v>843712</v>
      </c>
      <c r="B232">
        <f>[232]Blad1!$E$2</f>
        <v>2311</v>
      </c>
      <c r="C232">
        <f>[232]Blad1!$BM$379</f>
        <v>847364</v>
      </c>
      <c r="L232">
        <f t="shared" si="31"/>
        <v>2311</v>
      </c>
      <c r="M232">
        <f t="shared" si="35"/>
        <v>0</v>
      </c>
      <c r="N232">
        <f t="shared" si="36"/>
        <v>3652</v>
      </c>
      <c r="O232">
        <f t="shared" si="37"/>
        <v>1</v>
      </c>
      <c r="P232">
        <f t="shared" si="38"/>
        <v>1</v>
      </c>
      <c r="Q232">
        <f t="shared" si="39"/>
        <v>0</v>
      </c>
      <c r="S232" t="str">
        <f t="shared" si="32"/>
        <v>='/Users/karel/A/Websites/Excel/[050700000232.xlsx]Blad1'!$B$3</v>
      </c>
      <c r="T232" t="str">
        <f t="shared" si="33"/>
        <v>='/Users/karel/A/Websites/Excel/[050700000232.xlsx]Blad1'!$E$2</v>
      </c>
      <c r="U232" t="str">
        <f t="shared" si="34"/>
        <v>='/Users/karel/A/Websites/Excel/[050700000232.xlsx]Blad1'!$BM$379</v>
      </c>
    </row>
    <row r="233" spans="1:21" x14ac:dyDescent="0.2">
      <c r="A233">
        <f>[233]Blad1!$B$3</f>
        <v>847365</v>
      </c>
      <c r="B233">
        <f>[233]Blad1!$E$2</f>
        <v>2321</v>
      </c>
      <c r="C233">
        <f>[233]Blad1!$BM$379</f>
        <v>851016</v>
      </c>
      <c r="L233">
        <f t="shared" si="31"/>
        <v>2321</v>
      </c>
      <c r="M233">
        <f t="shared" si="35"/>
        <v>0</v>
      </c>
      <c r="N233">
        <f t="shared" si="36"/>
        <v>3651</v>
      </c>
      <c r="O233">
        <f t="shared" si="37"/>
        <v>1</v>
      </c>
      <c r="P233">
        <f t="shared" si="38"/>
        <v>-1</v>
      </c>
      <c r="Q233">
        <f t="shared" si="39"/>
        <v>-1</v>
      </c>
      <c r="S233" t="str">
        <f t="shared" si="32"/>
        <v>='/Users/karel/A/Websites/Excel/[050700000233.xlsx]Blad1'!$B$3</v>
      </c>
      <c r="T233" t="str">
        <f t="shared" si="33"/>
        <v>='/Users/karel/A/Websites/Excel/[050700000233.xlsx]Blad1'!$E$2</v>
      </c>
      <c r="U233" t="str">
        <f t="shared" si="34"/>
        <v>='/Users/karel/A/Websites/Excel/[050700000233.xlsx]Blad1'!$BM$379</v>
      </c>
    </row>
    <row r="234" spans="1:21" x14ac:dyDescent="0.2">
      <c r="A234">
        <f>[234]Blad1!$B$3</f>
        <v>851017</v>
      </c>
      <c r="B234">
        <f>[234]Blad1!$E$2</f>
        <v>2331</v>
      </c>
      <c r="C234">
        <f>[234]Blad1!$BM$379</f>
        <v>854669</v>
      </c>
      <c r="L234">
        <f t="shared" si="31"/>
        <v>2331</v>
      </c>
      <c r="M234">
        <f t="shared" si="35"/>
        <v>0</v>
      </c>
      <c r="N234">
        <f t="shared" si="36"/>
        <v>3652</v>
      </c>
      <c r="O234">
        <f t="shared" si="37"/>
        <v>1</v>
      </c>
      <c r="P234">
        <f t="shared" si="38"/>
        <v>1</v>
      </c>
      <c r="Q234">
        <f t="shared" si="39"/>
        <v>-1</v>
      </c>
      <c r="S234" t="str">
        <f t="shared" si="32"/>
        <v>='/Users/karel/A/Websites/Excel/[050700000234.xlsx]Blad1'!$B$3</v>
      </c>
      <c r="T234" t="str">
        <f t="shared" si="33"/>
        <v>='/Users/karel/A/Websites/Excel/[050700000234.xlsx]Blad1'!$E$2</v>
      </c>
      <c r="U234" t="str">
        <f t="shared" si="34"/>
        <v>='/Users/karel/A/Websites/Excel/[050700000234.xlsx]Blad1'!$BM$379</v>
      </c>
    </row>
    <row r="235" spans="1:21" x14ac:dyDescent="0.2">
      <c r="A235">
        <f>[235]Blad1!$B$3</f>
        <v>854670</v>
      </c>
      <c r="B235">
        <f>[235]Blad1!$E$2</f>
        <v>2341</v>
      </c>
      <c r="C235">
        <f>[235]Blad1!$BM$379</f>
        <v>858321</v>
      </c>
      <c r="L235">
        <f t="shared" si="31"/>
        <v>2341</v>
      </c>
      <c r="M235">
        <f t="shared" si="35"/>
        <v>0</v>
      </c>
      <c r="N235">
        <f t="shared" si="36"/>
        <v>3651</v>
      </c>
      <c r="O235">
        <f t="shared" si="37"/>
        <v>1</v>
      </c>
      <c r="P235">
        <f t="shared" si="38"/>
        <v>-1</v>
      </c>
      <c r="Q235">
        <f t="shared" si="39"/>
        <v>-1</v>
      </c>
      <c r="S235" t="str">
        <f t="shared" si="32"/>
        <v>='/Users/karel/A/Websites/Excel/[050700000235.xlsx]Blad1'!$B$3</v>
      </c>
      <c r="T235" t="str">
        <f t="shared" si="33"/>
        <v>='/Users/karel/A/Websites/Excel/[050700000235.xlsx]Blad1'!$E$2</v>
      </c>
      <c r="U235" t="str">
        <f t="shared" si="34"/>
        <v>='/Users/karel/A/Websites/Excel/[050700000235.xlsx]Blad1'!$BM$379</v>
      </c>
    </row>
    <row r="236" spans="1:21" x14ac:dyDescent="0.2">
      <c r="A236">
        <f>[236]Blad1!$B$3</f>
        <v>858322</v>
      </c>
      <c r="B236">
        <f>[236]Blad1!$E$2</f>
        <v>2351</v>
      </c>
      <c r="C236">
        <f>[236]Blad1!$BM$379</f>
        <v>861974</v>
      </c>
      <c r="L236">
        <f t="shared" si="31"/>
        <v>2351</v>
      </c>
      <c r="M236">
        <f t="shared" si="35"/>
        <v>0</v>
      </c>
      <c r="N236">
        <f t="shared" si="36"/>
        <v>3652</v>
      </c>
      <c r="O236">
        <f t="shared" si="37"/>
        <v>1</v>
      </c>
      <c r="P236">
        <f t="shared" si="38"/>
        <v>1</v>
      </c>
      <c r="Q236">
        <f t="shared" si="39"/>
        <v>-1</v>
      </c>
      <c r="S236" t="str">
        <f t="shared" si="32"/>
        <v>='/Users/karel/A/Websites/Excel/[050700000236.xlsx]Blad1'!$B$3</v>
      </c>
      <c r="T236" t="str">
        <f t="shared" si="33"/>
        <v>='/Users/karel/A/Websites/Excel/[050700000236.xlsx]Blad1'!$E$2</v>
      </c>
      <c r="U236" t="str">
        <f t="shared" si="34"/>
        <v>='/Users/karel/A/Websites/Excel/[050700000236.xlsx]Blad1'!$BM$379</v>
      </c>
    </row>
    <row r="237" spans="1:21" x14ac:dyDescent="0.2">
      <c r="A237">
        <f>[237]Blad1!$B$3</f>
        <v>861975</v>
      </c>
      <c r="B237">
        <f>[237]Blad1!$E$2</f>
        <v>2361</v>
      </c>
      <c r="C237">
        <f>[237]Blad1!$BM$379</f>
        <v>865626</v>
      </c>
      <c r="L237">
        <f t="shared" si="31"/>
        <v>2361</v>
      </c>
      <c r="M237">
        <f t="shared" si="35"/>
        <v>0</v>
      </c>
      <c r="N237">
        <f t="shared" si="36"/>
        <v>3651</v>
      </c>
      <c r="O237">
        <f t="shared" si="37"/>
        <v>1</v>
      </c>
      <c r="P237">
        <f t="shared" si="38"/>
        <v>-1</v>
      </c>
      <c r="Q237">
        <f t="shared" si="39"/>
        <v>-1</v>
      </c>
      <c r="S237" t="str">
        <f t="shared" si="32"/>
        <v>='/Users/karel/A/Websites/Excel/[050700000237.xlsx]Blad1'!$B$3</v>
      </c>
      <c r="T237" t="str">
        <f t="shared" si="33"/>
        <v>='/Users/karel/A/Websites/Excel/[050700000237.xlsx]Blad1'!$E$2</v>
      </c>
      <c r="U237" t="str">
        <f t="shared" si="34"/>
        <v>='/Users/karel/A/Websites/Excel/[050700000237.xlsx]Blad1'!$BM$379</v>
      </c>
    </row>
    <row r="238" spans="1:21" x14ac:dyDescent="0.2">
      <c r="A238">
        <f>[238]Blad1!$B$3</f>
        <v>865627</v>
      </c>
      <c r="B238">
        <f>[238]Blad1!$E$2</f>
        <v>2371</v>
      </c>
      <c r="C238">
        <f>[238]Blad1!$BM$379</f>
        <v>869279</v>
      </c>
      <c r="L238">
        <f t="shared" si="31"/>
        <v>2371</v>
      </c>
      <c r="M238">
        <f t="shared" si="35"/>
        <v>0</v>
      </c>
      <c r="N238">
        <f t="shared" si="36"/>
        <v>3652</v>
      </c>
      <c r="O238">
        <f t="shared" si="37"/>
        <v>1</v>
      </c>
      <c r="P238">
        <f t="shared" si="38"/>
        <v>1</v>
      </c>
      <c r="Q238">
        <f t="shared" si="39"/>
        <v>-1</v>
      </c>
      <c r="S238" t="str">
        <f t="shared" si="32"/>
        <v>='/Users/karel/A/Websites/Excel/[050700000238.xlsx]Blad1'!$B$3</v>
      </c>
      <c r="T238" t="str">
        <f t="shared" si="33"/>
        <v>='/Users/karel/A/Websites/Excel/[050700000238.xlsx]Blad1'!$E$2</v>
      </c>
      <c r="U238" t="str">
        <f t="shared" si="34"/>
        <v>='/Users/karel/A/Websites/Excel/[050700000238.xlsx]Blad1'!$BM$379</v>
      </c>
    </row>
    <row r="239" spans="1:21" x14ac:dyDescent="0.2">
      <c r="A239">
        <f>[239]Blad1!$B$3</f>
        <v>869280</v>
      </c>
      <c r="B239">
        <f>[239]Blad1!$E$2</f>
        <v>2381</v>
      </c>
      <c r="C239">
        <f>[239]Blad1!$BM$379</f>
        <v>872931</v>
      </c>
      <c r="L239">
        <f t="shared" si="31"/>
        <v>2381</v>
      </c>
      <c r="M239">
        <f t="shared" si="35"/>
        <v>0</v>
      </c>
      <c r="N239">
        <f t="shared" si="36"/>
        <v>3651</v>
      </c>
      <c r="O239">
        <f t="shared" si="37"/>
        <v>1</v>
      </c>
      <c r="P239">
        <f t="shared" si="38"/>
        <v>-1</v>
      </c>
      <c r="Q239">
        <f t="shared" si="39"/>
        <v>-1</v>
      </c>
      <c r="S239" t="str">
        <f t="shared" si="32"/>
        <v>='/Users/karel/A/Websites/Excel/[050700000239.xlsx]Blad1'!$B$3</v>
      </c>
      <c r="T239" t="str">
        <f t="shared" si="33"/>
        <v>='/Users/karel/A/Websites/Excel/[050700000239.xlsx]Blad1'!$E$2</v>
      </c>
      <c r="U239" t="str">
        <f t="shared" si="34"/>
        <v>='/Users/karel/A/Websites/Excel/[050700000239.xlsx]Blad1'!$BM$379</v>
      </c>
    </row>
    <row r="240" spans="1:21" x14ac:dyDescent="0.2">
      <c r="A240">
        <f>[240]Blad1!$B$3</f>
        <v>872932</v>
      </c>
      <c r="B240">
        <f>[240]Blad1!$E$2</f>
        <v>2391</v>
      </c>
      <c r="C240">
        <f>[240]Blad1!$BM$379</f>
        <v>876584</v>
      </c>
      <c r="L240">
        <f t="shared" si="31"/>
        <v>2391</v>
      </c>
      <c r="M240">
        <f t="shared" si="35"/>
        <v>0</v>
      </c>
      <c r="N240">
        <f t="shared" si="36"/>
        <v>3652</v>
      </c>
      <c r="O240">
        <f t="shared" si="37"/>
        <v>1</v>
      </c>
      <c r="P240">
        <f t="shared" si="38"/>
        <v>1</v>
      </c>
      <c r="Q240">
        <f t="shared" si="39"/>
        <v>-1</v>
      </c>
      <c r="S240" t="str">
        <f t="shared" si="32"/>
        <v>='/Users/karel/A/Websites/Excel/[050700000240.xlsx]Blad1'!$B$3</v>
      </c>
      <c r="T240" t="str">
        <f t="shared" si="33"/>
        <v>='/Users/karel/A/Websites/Excel/[050700000240.xlsx]Blad1'!$E$2</v>
      </c>
      <c r="U240" t="str">
        <f t="shared" si="34"/>
        <v>='/Users/karel/A/Websites/Excel/[050700000240.xlsx]Blad1'!$BM$379</v>
      </c>
    </row>
    <row r="241" spans="1:21" x14ac:dyDescent="0.2">
      <c r="A241">
        <f>[241]Blad1!$B$3</f>
        <v>876585</v>
      </c>
      <c r="B241">
        <f>[241]Blad1!$E$2</f>
        <v>2401</v>
      </c>
      <c r="C241">
        <f>[241]Blad1!$BM$379</f>
        <v>880236</v>
      </c>
      <c r="L241">
        <f t="shared" si="31"/>
        <v>2401</v>
      </c>
      <c r="M241">
        <f t="shared" si="35"/>
        <v>0</v>
      </c>
      <c r="N241">
        <f t="shared" si="36"/>
        <v>3651</v>
      </c>
      <c r="O241">
        <f t="shared" si="37"/>
        <v>1</v>
      </c>
      <c r="P241">
        <f t="shared" si="38"/>
        <v>-1</v>
      </c>
      <c r="Q241">
        <f t="shared" si="39"/>
        <v>-1</v>
      </c>
      <c r="S241" t="str">
        <f t="shared" si="32"/>
        <v>='/Users/karel/A/Websites/Excel/[050700000241.xlsx]Blad1'!$B$3</v>
      </c>
      <c r="T241" t="str">
        <f t="shared" si="33"/>
        <v>='/Users/karel/A/Websites/Excel/[050700000241.xlsx]Blad1'!$E$2</v>
      </c>
      <c r="U241" t="str">
        <f t="shared" si="34"/>
        <v>='/Users/karel/A/Websites/Excel/[050700000241.xlsx]Blad1'!$BM$379</v>
      </c>
    </row>
    <row r="242" spans="1:21" x14ac:dyDescent="0.2">
      <c r="A242">
        <f>[242]Blad1!$B$3</f>
        <v>880237</v>
      </c>
      <c r="B242">
        <f>[242]Blad1!$E$2</f>
        <v>2411</v>
      </c>
      <c r="C242">
        <f>[242]Blad1!$BM$379</f>
        <v>883889</v>
      </c>
      <c r="L242">
        <f t="shared" si="31"/>
        <v>2411</v>
      </c>
      <c r="M242">
        <f t="shared" si="35"/>
        <v>0</v>
      </c>
      <c r="N242">
        <f t="shared" si="36"/>
        <v>3652</v>
      </c>
      <c r="O242">
        <f t="shared" si="37"/>
        <v>1</v>
      </c>
      <c r="P242">
        <f t="shared" si="38"/>
        <v>1</v>
      </c>
      <c r="Q242">
        <f t="shared" si="39"/>
        <v>-1</v>
      </c>
      <c r="S242" t="str">
        <f t="shared" si="32"/>
        <v>='/Users/karel/A/Websites/Excel/[050700000242.xlsx]Blad1'!$B$3</v>
      </c>
      <c r="T242" t="str">
        <f t="shared" si="33"/>
        <v>='/Users/karel/A/Websites/Excel/[050700000242.xlsx]Blad1'!$E$2</v>
      </c>
      <c r="U242" t="str">
        <f t="shared" si="34"/>
        <v>='/Users/karel/A/Websites/Excel/[050700000242.xlsx]Blad1'!$BM$379</v>
      </c>
    </row>
    <row r="243" spans="1:21" x14ac:dyDescent="0.2">
      <c r="A243">
        <f>[243]Blad1!$B$3</f>
        <v>883890</v>
      </c>
      <c r="B243">
        <f>[243]Blad1!$E$2</f>
        <v>2421</v>
      </c>
      <c r="C243">
        <f>[243]Blad1!$BM$379</f>
        <v>887541</v>
      </c>
      <c r="L243">
        <f t="shared" si="31"/>
        <v>2421</v>
      </c>
      <c r="M243">
        <f t="shared" si="35"/>
        <v>0</v>
      </c>
      <c r="N243">
        <f t="shared" si="36"/>
        <v>3651</v>
      </c>
      <c r="O243">
        <f t="shared" si="37"/>
        <v>1</v>
      </c>
      <c r="P243">
        <f t="shared" si="38"/>
        <v>-1</v>
      </c>
      <c r="Q243">
        <f t="shared" si="39"/>
        <v>-1</v>
      </c>
      <c r="S243" t="str">
        <f t="shared" si="32"/>
        <v>='/Users/karel/A/Websites/Excel/[050700000243.xlsx]Blad1'!$B$3</v>
      </c>
      <c r="T243" t="str">
        <f t="shared" si="33"/>
        <v>='/Users/karel/A/Websites/Excel/[050700000243.xlsx]Blad1'!$E$2</v>
      </c>
      <c r="U243" t="str">
        <f t="shared" si="34"/>
        <v>='/Users/karel/A/Websites/Excel/[050700000243.xlsx]Blad1'!$BM$379</v>
      </c>
    </row>
    <row r="244" spans="1:21" x14ac:dyDescent="0.2">
      <c r="A244">
        <f>[244]Blad1!$B$3</f>
        <v>887542</v>
      </c>
      <c r="B244">
        <f>[244]Blad1!$E$2</f>
        <v>2431</v>
      </c>
      <c r="C244">
        <f>[244]Blad1!$BM$379</f>
        <v>891194</v>
      </c>
      <c r="L244">
        <f t="shared" si="31"/>
        <v>2431</v>
      </c>
      <c r="M244">
        <f t="shared" si="35"/>
        <v>0</v>
      </c>
      <c r="N244">
        <f t="shared" si="36"/>
        <v>3652</v>
      </c>
      <c r="O244">
        <f t="shared" si="37"/>
        <v>1</v>
      </c>
      <c r="P244">
        <f t="shared" si="38"/>
        <v>1</v>
      </c>
      <c r="Q244">
        <f t="shared" si="39"/>
        <v>-1</v>
      </c>
      <c r="S244" t="str">
        <f t="shared" si="32"/>
        <v>='/Users/karel/A/Websites/Excel/[050700000244.xlsx]Blad1'!$B$3</v>
      </c>
      <c r="T244" t="str">
        <f t="shared" si="33"/>
        <v>='/Users/karel/A/Websites/Excel/[050700000244.xlsx]Blad1'!$E$2</v>
      </c>
      <c r="U244" t="str">
        <f t="shared" si="34"/>
        <v>='/Users/karel/A/Websites/Excel/[050700000244.xlsx]Blad1'!$BM$379</v>
      </c>
    </row>
    <row r="245" spans="1:21" x14ac:dyDescent="0.2">
      <c r="A245">
        <f>[245]Blad1!$B$3</f>
        <v>891195</v>
      </c>
      <c r="B245">
        <f>[245]Blad1!$E$2</f>
        <v>2441</v>
      </c>
      <c r="C245">
        <f>[245]Blad1!$BM$379</f>
        <v>894846</v>
      </c>
      <c r="L245">
        <f t="shared" si="31"/>
        <v>2441</v>
      </c>
      <c r="M245">
        <f t="shared" si="35"/>
        <v>0</v>
      </c>
      <c r="N245">
        <f t="shared" si="36"/>
        <v>3651</v>
      </c>
      <c r="O245">
        <f t="shared" si="37"/>
        <v>1</v>
      </c>
      <c r="P245">
        <f t="shared" si="38"/>
        <v>-1</v>
      </c>
      <c r="Q245">
        <f t="shared" si="39"/>
        <v>-1</v>
      </c>
      <c r="S245" t="str">
        <f t="shared" si="32"/>
        <v>='/Users/karel/A/Websites/Excel/[050700000245.xlsx]Blad1'!$B$3</v>
      </c>
      <c r="T245" t="str">
        <f t="shared" si="33"/>
        <v>='/Users/karel/A/Websites/Excel/[050700000245.xlsx]Blad1'!$E$2</v>
      </c>
      <c r="U245" t="str">
        <f t="shared" si="34"/>
        <v>='/Users/karel/A/Websites/Excel/[050700000245.xlsx]Blad1'!$BM$379</v>
      </c>
    </row>
    <row r="246" spans="1:21" x14ac:dyDescent="0.2">
      <c r="A246">
        <f>[246]Blad1!$B$3</f>
        <v>894847</v>
      </c>
      <c r="B246">
        <f>[246]Blad1!$E$2</f>
        <v>2451</v>
      </c>
      <c r="C246">
        <f>[246]Blad1!$BM$379</f>
        <v>898499</v>
      </c>
      <c r="L246">
        <f t="shared" si="31"/>
        <v>2451</v>
      </c>
      <c r="M246">
        <f t="shared" si="35"/>
        <v>0</v>
      </c>
      <c r="N246">
        <f t="shared" si="36"/>
        <v>3652</v>
      </c>
      <c r="O246">
        <f t="shared" si="37"/>
        <v>1</v>
      </c>
      <c r="P246">
        <f t="shared" si="38"/>
        <v>1</v>
      </c>
      <c r="Q246">
        <f t="shared" si="39"/>
        <v>-1</v>
      </c>
      <c r="S246" t="str">
        <f t="shared" si="32"/>
        <v>='/Users/karel/A/Websites/Excel/[050700000246.xlsx]Blad1'!$B$3</v>
      </c>
      <c r="T246" t="str">
        <f t="shared" si="33"/>
        <v>='/Users/karel/A/Websites/Excel/[050700000246.xlsx]Blad1'!$E$2</v>
      </c>
      <c r="U246" t="str">
        <f t="shared" si="34"/>
        <v>='/Users/karel/A/Websites/Excel/[050700000246.xlsx]Blad1'!$BM$379</v>
      </c>
    </row>
    <row r="247" spans="1:21" x14ac:dyDescent="0.2">
      <c r="A247">
        <f>[247]Blad1!$B$3</f>
        <v>898500</v>
      </c>
      <c r="B247">
        <f>[247]Blad1!$E$2</f>
        <v>2461</v>
      </c>
      <c r="C247">
        <f>[247]Blad1!$BM$379</f>
        <v>902151</v>
      </c>
      <c r="L247">
        <f t="shared" si="31"/>
        <v>2461</v>
      </c>
      <c r="M247">
        <f t="shared" si="35"/>
        <v>0</v>
      </c>
      <c r="N247">
        <f t="shared" si="36"/>
        <v>3651</v>
      </c>
      <c r="O247">
        <f t="shared" si="37"/>
        <v>1</v>
      </c>
      <c r="P247">
        <f t="shared" si="38"/>
        <v>-1</v>
      </c>
      <c r="Q247">
        <f t="shared" si="39"/>
        <v>-1</v>
      </c>
      <c r="S247" t="str">
        <f t="shared" si="32"/>
        <v>='/Users/karel/A/Websites/Excel/[050700000247.xlsx]Blad1'!$B$3</v>
      </c>
      <c r="T247" t="str">
        <f t="shared" si="33"/>
        <v>='/Users/karel/A/Websites/Excel/[050700000247.xlsx]Blad1'!$E$2</v>
      </c>
      <c r="U247" t="str">
        <f t="shared" si="34"/>
        <v>='/Users/karel/A/Websites/Excel/[050700000247.xlsx]Blad1'!$BM$379</v>
      </c>
    </row>
    <row r="248" spans="1:21" x14ac:dyDescent="0.2">
      <c r="A248">
        <f>[248]Blad1!$B$3</f>
        <v>902152</v>
      </c>
      <c r="B248">
        <f>[248]Blad1!$E$2</f>
        <v>2471</v>
      </c>
      <c r="C248">
        <f>[248]Blad1!$BM$379</f>
        <v>905804</v>
      </c>
      <c r="L248">
        <f t="shared" si="31"/>
        <v>2471</v>
      </c>
      <c r="M248">
        <f t="shared" si="35"/>
        <v>0</v>
      </c>
      <c r="N248">
        <f t="shared" si="36"/>
        <v>3652</v>
      </c>
      <c r="O248">
        <f t="shared" si="37"/>
        <v>1</v>
      </c>
      <c r="P248">
        <f t="shared" si="38"/>
        <v>1</v>
      </c>
      <c r="Q248">
        <f t="shared" si="39"/>
        <v>-1</v>
      </c>
      <c r="S248" t="str">
        <f t="shared" si="32"/>
        <v>='/Users/karel/A/Websites/Excel/[050700000248.xlsx]Blad1'!$B$3</v>
      </c>
      <c r="T248" t="str">
        <f t="shared" si="33"/>
        <v>='/Users/karel/A/Websites/Excel/[050700000248.xlsx]Blad1'!$E$2</v>
      </c>
      <c r="U248" t="str">
        <f t="shared" si="34"/>
        <v>='/Users/karel/A/Websites/Excel/[050700000248.xlsx]Blad1'!$BM$379</v>
      </c>
    </row>
    <row r="249" spans="1:21" x14ac:dyDescent="0.2">
      <c r="A249">
        <f>[249]Blad1!$B$3</f>
        <v>905805</v>
      </c>
      <c r="B249">
        <f>[249]Blad1!$E$2</f>
        <v>2481</v>
      </c>
      <c r="C249">
        <f>[249]Blad1!$BM$379</f>
        <v>909456</v>
      </c>
      <c r="L249">
        <f t="shared" si="31"/>
        <v>2481</v>
      </c>
      <c r="M249">
        <f t="shared" si="35"/>
        <v>0</v>
      </c>
      <c r="N249">
        <f t="shared" si="36"/>
        <v>3651</v>
      </c>
      <c r="O249">
        <f t="shared" si="37"/>
        <v>1</v>
      </c>
      <c r="P249">
        <f t="shared" si="38"/>
        <v>-1</v>
      </c>
      <c r="Q249">
        <f t="shared" si="39"/>
        <v>-1</v>
      </c>
      <c r="S249" t="str">
        <f t="shared" si="32"/>
        <v>='/Users/karel/A/Websites/Excel/[050700000249.xlsx]Blad1'!$B$3</v>
      </c>
      <c r="T249" t="str">
        <f t="shared" si="33"/>
        <v>='/Users/karel/A/Websites/Excel/[050700000249.xlsx]Blad1'!$E$2</v>
      </c>
      <c r="U249" t="str">
        <f t="shared" si="34"/>
        <v>='/Users/karel/A/Websites/Excel/[050700000249.xlsx]Blad1'!$BM$379</v>
      </c>
    </row>
    <row r="250" spans="1:21" x14ac:dyDescent="0.2">
      <c r="A250">
        <f>[250]Blad1!$B$3</f>
        <v>909457</v>
      </c>
      <c r="B250">
        <f>[250]Blad1!$E$2</f>
        <v>2491</v>
      </c>
      <c r="C250">
        <f>[250]Blad1!$BM$379</f>
        <v>913108</v>
      </c>
      <c r="L250">
        <f t="shared" si="31"/>
        <v>2491</v>
      </c>
      <c r="M250">
        <f t="shared" si="35"/>
        <v>0</v>
      </c>
      <c r="N250">
        <f t="shared" si="36"/>
        <v>3651</v>
      </c>
      <c r="O250">
        <f t="shared" si="37"/>
        <v>1</v>
      </c>
      <c r="P250">
        <f t="shared" si="38"/>
        <v>0</v>
      </c>
      <c r="Q250">
        <f t="shared" si="39"/>
        <v>0</v>
      </c>
      <c r="S250" t="str">
        <f t="shared" si="32"/>
        <v>='/Users/karel/A/Websites/Excel/[050700000250.xlsx]Blad1'!$B$3</v>
      </c>
      <c r="T250" t="str">
        <f t="shared" si="33"/>
        <v>='/Users/karel/A/Websites/Excel/[050700000250.xlsx]Blad1'!$E$2</v>
      </c>
      <c r="U250" t="str">
        <f t="shared" si="34"/>
        <v>='/Users/karel/A/Websites/Excel/[050700000250.xlsx]Blad1'!$BM$379</v>
      </c>
    </row>
    <row r="251" spans="1:21" x14ac:dyDescent="0.2">
      <c r="A251">
        <f>[251]Blad1!$B$3</f>
        <v>913109</v>
      </c>
      <c r="B251">
        <f>[251]Blad1!$E$2</f>
        <v>2501</v>
      </c>
      <c r="C251">
        <f>[251]Blad1!$BM$379</f>
        <v>916760</v>
      </c>
      <c r="L251">
        <f t="shared" si="31"/>
        <v>2501</v>
      </c>
      <c r="M251">
        <f t="shared" si="35"/>
        <v>0</v>
      </c>
      <c r="N251">
        <f t="shared" si="36"/>
        <v>3651</v>
      </c>
      <c r="O251">
        <f t="shared" si="37"/>
        <v>1</v>
      </c>
      <c r="P251">
        <f t="shared" si="38"/>
        <v>0</v>
      </c>
      <c r="Q251">
        <f t="shared" si="39"/>
        <v>0</v>
      </c>
      <c r="S251" t="str">
        <f t="shared" si="32"/>
        <v>='/Users/karel/A/Websites/Excel/[050700000251.xlsx]Blad1'!$B$3</v>
      </c>
      <c r="T251" t="str">
        <f t="shared" si="33"/>
        <v>='/Users/karel/A/Websites/Excel/[050700000251.xlsx]Blad1'!$E$2</v>
      </c>
      <c r="U251" t="str">
        <f t="shared" si="34"/>
        <v>='/Users/karel/A/Websites/Excel/[050700000251.xlsx]Blad1'!$BM$379</v>
      </c>
    </row>
    <row r="252" spans="1:21" x14ac:dyDescent="0.2">
      <c r="A252">
        <f>[252]Blad1!$B$3</f>
        <v>916761</v>
      </c>
      <c r="B252">
        <f>[252]Blad1!$E$2</f>
        <v>2511</v>
      </c>
      <c r="C252">
        <f>[252]Blad1!$BM$379</f>
        <v>920413</v>
      </c>
      <c r="L252">
        <f t="shared" si="31"/>
        <v>2511</v>
      </c>
      <c r="M252">
        <f t="shared" si="35"/>
        <v>0</v>
      </c>
      <c r="N252">
        <f t="shared" si="36"/>
        <v>3652</v>
      </c>
      <c r="O252">
        <f t="shared" si="37"/>
        <v>1</v>
      </c>
      <c r="P252">
        <f t="shared" si="38"/>
        <v>1</v>
      </c>
      <c r="Q252">
        <f t="shared" si="39"/>
        <v>0</v>
      </c>
      <c r="S252" t="str">
        <f t="shared" si="32"/>
        <v>='/Users/karel/A/Websites/Excel/[050700000252.xlsx]Blad1'!$B$3</v>
      </c>
      <c r="T252" t="str">
        <f t="shared" si="33"/>
        <v>='/Users/karel/A/Websites/Excel/[050700000252.xlsx]Blad1'!$E$2</v>
      </c>
      <c r="U252" t="str">
        <f t="shared" si="34"/>
        <v>='/Users/karel/A/Websites/Excel/[050700000252.xlsx]Blad1'!$BM$379</v>
      </c>
    </row>
    <row r="253" spans="1:21" x14ac:dyDescent="0.2">
      <c r="A253">
        <f>[253]Blad1!$B$3</f>
        <v>920414</v>
      </c>
      <c r="B253">
        <f>[253]Blad1!$E$2</f>
        <v>2521</v>
      </c>
      <c r="C253">
        <f>[253]Blad1!$BM$379</f>
        <v>924065</v>
      </c>
      <c r="L253">
        <f t="shared" si="31"/>
        <v>2521</v>
      </c>
      <c r="M253">
        <f t="shared" si="35"/>
        <v>0</v>
      </c>
      <c r="N253">
        <f t="shared" si="36"/>
        <v>3651</v>
      </c>
      <c r="O253">
        <f t="shared" si="37"/>
        <v>1</v>
      </c>
      <c r="P253">
        <f t="shared" si="38"/>
        <v>-1</v>
      </c>
      <c r="Q253">
        <f t="shared" si="39"/>
        <v>-1</v>
      </c>
      <c r="S253" t="str">
        <f t="shared" si="32"/>
        <v>='/Users/karel/A/Websites/Excel/[050700000253.xlsx]Blad1'!$B$3</v>
      </c>
      <c r="T253" t="str">
        <f t="shared" si="33"/>
        <v>='/Users/karel/A/Websites/Excel/[050700000253.xlsx]Blad1'!$E$2</v>
      </c>
      <c r="U253" t="str">
        <f t="shared" si="34"/>
        <v>='/Users/karel/A/Websites/Excel/[050700000253.xlsx]Blad1'!$BM$379</v>
      </c>
    </row>
    <row r="254" spans="1:21" x14ac:dyDescent="0.2">
      <c r="A254">
        <f>[254]Blad1!$B$3</f>
        <v>924066</v>
      </c>
      <c r="B254">
        <f>[254]Blad1!$E$2</f>
        <v>2531</v>
      </c>
      <c r="C254">
        <f>[254]Blad1!$BM$379</f>
        <v>927718</v>
      </c>
      <c r="L254">
        <f t="shared" si="31"/>
        <v>2531</v>
      </c>
      <c r="M254">
        <f t="shared" si="35"/>
        <v>0</v>
      </c>
      <c r="N254">
        <f t="shared" si="36"/>
        <v>3652</v>
      </c>
      <c r="O254">
        <f t="shared" si="37"/>
        <v>1</v>
      </c>
      <c r="P254">
        <f t="shared" si="38"/>
        <v>1</v>
      </c>
      <c r="Q254">
        <f t="shared" si="39"/>
        <v>-1</v>
      </c>
      <c r="S254" t="str">
        <f t="shared" si="32"/>
        <v>='/Users/karel/A/Websites/Excel/[050700000254.xlsx]Blad1'!$B$3</v>
      </c>
      <c r="T254" t="str">
        <f t="shared" si="33"/>
        <v>='/Users/karel/A/Websites/Excel/[050700000254.xlsx]Blad1'!$E$2</v>
      </c>
      <c r="U254" t="str">
        <f t="shared" si="34"/>
        <v>='/Users/karel/A/Websites/Excel/[050700000254.xlsx]Blad1'!$BM$379</v>
      </c>
    </row>
    <row r="255" spans="1:21" x14ac:dyDescent="0.2">
      <c r="A255">
        <f>[255]Blad1!$B$3</f>
        <v>927719</v>
      </c>
      <c r="B255">
        <f>[255]Blad1!$E$2</f>
        <v>2541</v>
      </c>
      <c r="C255">
        <f>[255]Blad1!$BM$379</f>
        <v>931370</v>
      </c>
      <c r="L255">
        <f t="shared" si="31"/>
        <v>2541</v>
      </c>
      <c r="M255">
        <f t="shared" si="35"/>
        <v>0</v>
      </c>
      <c r="N255">
        <f t="shared" si="36"/>
        <v>3651</v>
      </c>
      <c r="O255">
        <f t="shared" si="37"/>
        <v>1</v>
      </c>
      <c r="P255">
        <f t="shared" si="38"/>
        <v>-1</v>
      </c>
      <c r="Q255">
        <f t="shared" si="39"/>
        <v>-1</v>
      </c>
      <c r="S255" t="str">
        <f t="shared" si="32"/>
        <v>='/Users/karel/A/Websites/Excel/[050700000255.xlsx]Blad1'!$B$3</v>
      </c>
      <c r="T255" t="str">
        <f t="shared" si="33"/>
        <v>='/Users/karel/A/Websites/Excel/[050700000255.xlsx]Blad1'!$E$2</v>
      </c>
      <c r="U255" t="str">
        <f t="shared" si="34"/>
        <v>='/Users/karel/A/Websites/Excel/[050700000255.xlsx]Blad1'!$BM$379</v>
      </c>
    </row>
    <row r="256" spans="1:21" x14ac:dyDescent="0.2">
      <c r="A256">
        <f>[256]Blad1!$B$3</f>
        <v>931371</v>
      </c>
      <c r="B256">
        <f>[256]Blad1!$E$2</f>
        <v>2551</v>
      </c>
      <c r="C256">
        <f>[256]Blad1!$BM$379</f>
        <v>935023</v>
      </c>
      <c r="L256">
        <f t="shared" si="31"/>
        <v>2551</v>
      </c>
      <c r="M256">
        <f t="shared" si="35"/>
        <v>0</v>
      </c>
      <c r="N256">
        <f t="shared" si="36"/>
        <v>3652</v>
      </c>
      <c r="O256">
        <f t="shared" si="37"/>
        <v>1</v>
      </c>
      <c r="P256">
        <f t="shared" si="38"/>
        <v>1</v>
      </c>
      <c r="Q256">
        <f t="shared" si="39"/>
        <v>-1</v>
      </c>
      <c r="S256" t="str">
        <f t="shared" si="32"/>
        <v>='/Users/karel/A/Websites/Excel/[050700000256.xlsx]Blad1'!$B$3</v>
      </c>
      <c r="T256" t="str">
        <f t="shared" si="33"/>
        <v>='/Users/karel/A/Websites/Excel/[050700000256.xlsx]Blad1'!$E$2</v>
      </c>
      <c r="U256" t="str">
        <f t="shared" si="34"/>
        <v>='/Users/karel/A/Websites/Excel/[050700000256.xlsx]Blad1'!$BM$379</v>
      </c>
    </row>
    <row r="257" spans="1:21" x14ac:dyDescent="0.2">
      <c r="A257">
        <f>[257]Blad1!$B$3</f>
        <v>935024</v>
      </c>
      <c r="B257">
        <f>[257]Blad1!$E$2</f>
        <v>2561</v>
      </c>
      <c r="C257">
        <f>[257]Blad1!$BM$379</f>
        <v>938675</v>
      </c>
      <c r="L257">
        <f t="shared" si="31"/>
        <v>2561</v>
      </c>
      <c r="M257">
        <f t="shared" si="35"/>
        <v>0</v>
      </c>
      <c r="N257">
        <f t="shared" si="36"/>
        <v>3651</v>
      </c>
      <c r="O257">
        <f t="shared" si="37"/>
        <v>1</v>
      </c>
      <c r="P257">
        <f t="shared" si="38"/>
        <v>-1</v>
      </c>
      <c r="Q257">
        <f t="shared" si="39"/>
        <v>-1</v>
      </c>
      <c r="S257" t="str">
        <f t="shared" si="32"/>
        <v>='/Users/karel/A/Websites/Excel/[050700000257.xlsx]Blad1'!$B$3</v>
      </c>
      <c r="T257" t="str">
        <f t="shared" si="33"/>
        <v>='/Users/karel/A/Websites/Excel/[050700000257.xlsx]Blad1'!$E$2</v>
      </c>
      <c r="U257" t="str">
        <f t="shared" si="34"/>
        <v>='/Users/karel/A/Websites/Excel/[050700000257.xlsx]Blad1'!$BM$379</v>
      </c>
    </row>
    <row r="258" spans="1:21" x14ac:dyDescent="0.2">
      <c r="A258">
        <f>[258]Blad1!$B$3</f>
        <v>938676</v>
      </c>
      <c r="B258">
        <f>[258]Blad1!$E$2</f>
        <v>2571</v>
      </c>
      <c r="C258">
        <f>[258]Blad1!$BM$379</f>
        <v>942328</v>
      </c>
      <c r="L258">
        <f t="shared" ref="L258:L300" si="40">10*(ROW(L258)-1)+1</f>
        <v>2571</v>
      </c>
      <c r="M258">
        <f t="shared" si="35"/>
        <v>0</v>
      </c>
      <c r="N258">
        <f t="shared" si="36"/>
        <v>3652</v>
      </c>
      <c r="O258">
        <f t="shared" si="37"/>
        <v>1</v>
      </c>
      <c r="P258">
        <f t="shared" si="38"/>
        <v>1</v>
      </c>
      <c r="Q258">
        <f t="shared" si="39"/>
        <v>-1</v>
      </c>
      <c r="S258" t="str">
        <f t="shared" ref="S258:S300" si="41">"='/Users/karel/A/Websites/Excel/[050700000"&amp;TEXT(ROW(A258),"000")&amp;".xlsx]Blad1'!$B$3"</f>
        <v>='/Users/karel/A/Websites/Excel/[050700000258.xlsx]Blad1'!$B$3</v>
      </c>
      <c r="T258" t="str">
        <f t="shared" ref="T258:T300" si="42">"='/Users/karel/A/Websites/Excel/[050700000"&amp;TEXT(ROW(A258),"000")&amp;".xlsx]Blad1'!$E$2"</f>
        <v>='/Users/karel/A/Websites/Excel/[050700000258.xlsx]Blad1'!$E$2</v>
      </c>
      <c r="U258" t="str">
        <f t="shared" ref="U258:U300" si="43">"='/Users/karel/A/Websites/Excel/[050700000"&amp;TEXT(ROW(A258),"000")&amp;".xlsx]Blad1'!$BM$379"</f>
        <v>='/Users/karel/A/Websites/Excel/[050700000258.xlsx]Blad1'!$BM$379</v>
      </c>
    </row>
    <row r="259" spans="1:21" x14ac:dyDescent="0.2">
      <c r="A259">
        <f>[259]Blad1!$B$3</f>
        <v>942329</v>
      </c>
      <c r="B259">
        <f>[259]Blad1!$E$2</f>
        <v>2581</v>
      </c>
      <c r="C259">
        <f>[259]Blad1!$BM$379</f>
        <v>945980</v>
      </c>
      <c r="L259">
        <f t="shared" si="40"/>
        <v>2581</v>
      </c>
      <c r="M259">
        <f t="shared" si="35"/>
        <v>0</v>
      </c>
      <c r="N259">
        <f t="shared" si="36"/>
        <v>3651</v>
      </c>
      <c r="O259">
        <f t="shared" si="37"/>
        <v>1</v>
      </c>
      <c r="P259">
        <f t="shared" si="38"/>
        <v>-1</v>
      </c>
      <c r="Q259">
        <f t="shared" si="39"/>
        <v>-1</v>
      </c>
      <c r="S259" t="str">
        <f t="shared" si="41"/>
        <v>='/Users/karel/A/Websites/Excel/[050700000259.xlsx]Blad1'!$B$3</v>
      </c>
      <c r="T259" t="str">
        <f t="shared" si="42"/>
        <v>='/Users/karel/A/Websites/Excel/[050700000259.xlsx]Blad1'!$E$2</v>
      </c>
      <c r="U259" t="str">
        <f t="shared" si="43"/>
        <v>='/Users/karel/A/Websites/Excel/[050700000259.xlsx]Blad1'!$BM$379</v>
      </c>
    </row>
    <row r="260" spans="1:21" x14ac:dyDescent="0.2">
      <c r="A260">
        <f>[260]Blad1!$B$3</f>
        <v>945981</v>
      </c>
      <c r="B260">
        <f>[260]Blad1!$E$2</f>
        <v>2591</v>
      </c>
      <c r="C260">
        <f>[260]Blad1!$BM$379</f>
        <v>949632</v>
      </c>
      <c r="L260">
        <f t="shared" si="40"/>
        <v>2591</v>
      </c>
      <c r="M260">
        <f t="shared" ref="M260:M300" si="44">L260-B260</f>
        <v>0</v>
      </c>
      <c r="N260">
        <f t="shared" ref="N260:N300" si="45">C260-A260</f>
        <v>3651</v>
      </c>
      <c r="O260">
        <f t="shared" ref="O260:O300" si="46">A260-C259</f>
        <v>1</v>
      </c>
      <c r="P260">
        <f t="shared" ref="P260:P300" si="47">N260-N259</f>
        <v>0</v>
      </c>
      <c r="Q260">
        <f t="shared" ref="Q260:Q300" si="48">P259*P260</f>
        <v>0</v>
      </c>
      <c r="S260" t="str">
        <f t="shared" si="41"/>
        <v>='/Users/karel/A/Websites/Excel/[050700000260.xlsx]Blad1'!$B$3</v>
      </c>
      <c r="T260" t="str">
        <f t="shared" si="42"/>
        <v>='/Users/karel/A/Websites/Excel/[050700000260.xlsx]Blad1'!$E$2</v>
      </c>
      <c r="U260" t="str">
        <f t="shared" si="43"/>
        <v>='/Users/karel/A/Websites/Excel/[050700000260.xlsx]Blad1'!$BM$379</v>
      </c>
    </row>
    <row r="261" spans="1:21" x14ac:dyDescent="0.2">
      <c r="A261">
        <f>[261]Blad1!$B$3</f>
        <v>949633</v>
      </c>
      <c r="B261">
        <f>[261]Blad1!$E$2</f>
        <v>2601</v>
      </c>
      <c r="C261">
        <f>[261]Blad1!$BM$379</f>
        <v>953284</v>
      </c>
      <c r="L261">
        <f t="shared" si="40"/>
        <v>2601</v>
      </c>
      <c r="M261">
        <f t="shared" si="44"/>
        <v>0</v>
      </c>
      <c r="N261">
        <f t="shared" si="45"/>
        <v>3651</v>
      </c>
      <c r="O261">
        <f t="shared" si="46"/>
        <v>1</v>
      </c>
      <c r="P261">
        <f t="shared" si="47"/>
        <v>0</v>
      </c>
      <c r="Q261">
        <f t="shared" si="48"/>
        <v>0</v>
      </c>
      <c r="S261" t="str">
        <f t="shared" si="41"/>
        <v>='/Users/karel/A/Websites/Excel/[050700000261.xlsx]Blad1'!$B$3</v>
      </c>
      <c r="T261" t="str">
        <f t="shared" si="42"/>
        <v>='/Users/karel/A/Websites/Excel/[050700000261.xlsx]Blad1'!$E$2</v>
      </c>
      <c r="U261" t="str">
        <f t="shared" si="43"/>
        <v>='/Users/karel/A/Websites/Excel/[050700000261.xlsx]Blad1'!$BM$379</v>
      </c>
    </row>
    <row r="262" spans="1:21" x14ac:dyDescent="0.2">
      <c r="A262">
        <f>[262]Blad1!$B$3</f>
        <v>953285</v>
      </c>
      <c r="B262">
        <f>[262]Blad1!$E$2</f>
        <v>2611</v>
      </c>
      <c r="C262">
        <f>[262]Blad1!$BM$379</f>
        <v>956937</v>
      </c>
      <c r="L262">
        <f t="shared" si="40"/>
        <v>2611</v>
      </c>
      <c r="M262">
        <f t="shared" si="44"/>
        <v>0</v>
      </c>
      <c r="N262">
        <f t="shared" si="45"/>
        <v>3652</v>
      </c>
      <c r="O262">
        <f t="shared" si="46"/>
        <v>1</v>
      </c>
      <c r="P262">
        <f t="shared" si="47"/>
        <v>1</v>
      </c>
      <c r="Q262">
        <f t="shared" si="48"/>
        <v>0</v>
      </c>
      <c r="S262" t="str">
        <f t="shared" si="41"/>
        <v>='/Users/karel/A/Websites/Excel/[050700000262.xlsx]Blad1'!$B$3</v>
      </c>
      <c r="T262" t="str">
        <f t="shared" si="42"/>
        <v>='/Users/karel/A/Websites/Excel/[050700000262.xlsx]Blad1'!$E$2</v>
      </c>
      <c r="U262" t="str">
        <f t="shared" si="43"/>
        <v>='/Users/karel/A/Websites/Excel/[050700000262.xlsx]Blad1'!$BM$379</v>
      </c>
    </row>
    <row r="263" spans="1:21" x14ac:dyDescent="0.2">
      <c r="A263">
        <f>[263]Blad1!$B$3</f>
        <v>956938</v>
      </c>
      <c r="B263">
        <f>[263]Blad1!$E$2</f>
        <v>2621</v>
      </c>
      <c r="C263">
        <f>[263]Blad1!$BM$379</f>
        <v>960589</v>
      </c>
      <c r="L263">
        <f t="shared" si="40"/>
        <v>2621</v>
      </c>
      <c r="M263">
        <f t="shared" si="44"/>
        <v>0</v>
      </c>
      <c r="N263">
        <f t="shared" si="45"/>
        <v>3651</v>
      </c>
      <c r="O263">
        <f t="shared" si="46"/>
        <v>1</v>
      </c>
      <c r="P263">
        <f t="shared" si="47"/>
        <v>-1</v>
      </c>
      <c r="Q263">
        <f t="shared" si="48"/>
        <v>-1</v>
      </c>
      <c r="S263" t="str">
        <f t="shared" si="41"/>
        <v>='/Users/karel/A/Websites/Excel/[050700000263.xlsx]Blad1'!$B$3</v>
      </c>
      <c r="T263" t="str">
        <f t="shared" si="42"/>
        <v>='/Users/karel/A/Websites/Excel/[050700000263.xlsx]Blad1'!$E$2</v>
      </c>
      <c r="U263" t="str">
        <f t="shared" si="43"/>
        <v>='/Users/karel/A/Websites/Excel/[050700000263.xlsx]Blad1'!$BM$379</v>
      </c>
    </row>
    <row r="264" spans="1:21" x14ac:dyDescent="0.2">
      <c r="A264">
        <f>[264]Blad1!$B$3</f>
        <v>960590</v>
      </c>
      <c r="B264">
        <f>[264]Blad1!$E$2</f>
        <v>2631</v>
      </c>
      <c r="C264">
        <f>[264]Blad1!$BM$379</f>
        <v>964242</v>
      </c>
      <c r="L264">
        <f t="shared" si="40"/>
        <v>2631</v>
      </c>
      <c r="M264">
        <f t="shared" si="44"/>
        <v>0</v>
      </c>
      <c r="N264">
        <f t="shared" si="45"/>
        <v>3652</v>
      </c>
      <c r="O264">
        <f t="shared" si="46"/>
        <v>1</v>
      </c>
      <c r="P264">
        <f t="shared" si="47"/>
        <v>1</v>
      </c>
      <c r="Q264">
        <f t="shared" si="48"/>
        <v>-1</v>
      </c>
      <c r="S264" t="str">
        <f t="shared" si="41"/>
        <v>='/Users/karel/A/Websites/Excel/[050700000264.xlsx]Blad1'!$B$3</v>
      </c>
      <c r="T264" t="str">
        <f t="shared" si="42"/>
        <v>='/Users/karel/A/Websites/Excel/[050700000264.xlsx]Blad1'!$E$2</v>
      </c>
      <c r="U264" t="str">
        <f t="shared" si="43"/>
        <v>='/Users/karel/A/Websites/Excel/[050700000264.xlsx]Blad1'!$BM$379</v>
      </c>
    </row>
    <row r="265" spans="1:21" x14ac:dyDescent="0.2">
      <c r="A265">
        <f>[265]Blad1!$B$3</f>
        <v>964243</v>
      </c>
      <c r="B265">
        <f>[265]Blad1!$E$2</f>
        <v>2641</v>
      </c>
      <c r="C265">
        <f>[265]Blad1!$BM$379</f>
        <v>967894</v>
      </c>
      <c r="L265">
        <f t="shared" si="40"/>
        <v>2641</v>
      </c>
      <c r="M265">
        <f t="shared" si="44"/>
        <v>0</v>
      </c>
      <c r="N265">
        <f t="shared" si="45"/>
        <v>3651</v>
      </c>
      <c r="O265">
        <f t="shared" si="46"/>
        <v>1</v>
      </c>
      <c r="P265">
        <f t="shared" si="47"/>
        <v>-1</v>
      </c>
      <c r="Q265">
        <f t="shared" si="48"/>
        <v>-1</v>
      </c>
      <c r="S265" t="str">
        <f t="shared" si="41"/>
        <v>='/Users/karel/A/Websites/Excel/[050700000265.xlsx]Blad1'!$B$3</v>
      </c>
      <c r="T265" t="str">
        <f t="shared" si="42"/>
        <v>='/Users/karel/A/Websites/Excel/[050700000265.xlsx]Blad1'!$E$2</v>
      </c>
      <c r="U265" t="str">
        <f t="shared" si="43"/>
        <v>='/Users/karel/A/Websites/Excel/[050700000265.xlsx]Blad1'!$BM$379</v>
      </c>
    </row>
    <row r="266" spans="1:21" x14ac:dyDescent="0.2">
      <c r="A266">
        <f>[266]Blad1!$B$3</f>
        <v>967895</v>
      </c>
      <c r="B266">
        <f>[266]Blad1!$E$2</f>
        <v>2651</v>
      </c>
      <c r="C266">
        <f>[266]Blad1!$BM$379</f>
        <v>971547</v>
      </c>
      <c r="L266">
        <f t="shared" si="40"/>
        <v>2651</v>
      </c>
      <c r="M266">
        <f t="shared" si="44"/>
        <v>0</v>
      </c>
      <c r="N266">
        <f t="shared" si="45"/>
        <v>3652</v>
      </c>
      <c r="O266">
        <f t="shared" si="46"/>
        <v>1</v>
      </c>
      <c r="P266">
        <f t="shared" si="47"/>
        <v>1</v>
      </c>
      <c r="Q266">
        <f t="shared" si="48"/>
        <v>-1</v>
      </c>
      <c r="S266" t="str">
        <f t="shared" si="41"/>
        <v>='/Users/karel/A/Websites/Excel/[050700000266.xlsx]Blad1'!$B$3</v>
      </c>
      <c r="T266" t="str">
        <f t="shared" si="42"/>
        <v>='/Users/karel/A/Websites/Excel/[050700000266.xlsx]Blad1'!$E$2</v>
      </c>
      <c r="U266" t="str">
        <f t="shared" si="43"/>
        <v>='/Users/karel/A/Websites/Excel/[050700000266.xlsx]Blad1'!$BM$379</v>
      </c>
    </row>
    <row r="267" spans="1:21" x14ac:dyDescent="0.2">
      <c r="A267">
        <f>[267]Blad1!$B$3</f>
        <v>971548</v>
      </c>
      <c r="B267">
        <f>[267]Blad1!$E$2</f>
        <v>2661</v>
      </c>
      <c r="C267">
        <f>[267]Blad1!$BM$379</f>
        <v>975199</v>
      </c>
      <c r="L267">
        <f t="shared" si="40"/>
        <v>2661</v>
      </c>
      <c r="M267">
        <f t="shared" si="44"/>
        <v>0</v>
      </c>
      <c r="N267">
        <f t="shared" si="45"/>
        <v>3651</v>
      </c>
      <c r="O267">
        <f t="shared" si="46"/>
        <v>1</v>
      </c>
      <c r="P267">
        <f t="shared" si="47"/>
        <v>-1</v>
      </c>
      <c r="Q267">
        <f t="shared" si="48"/>
        <v>-1</v>
      </c>
      <c r="S267" t="str">
        <f t="shared" si="41"/>
        <v>='/Users/karel/A/Websites/Excel/[050700000267.xlsx]Blad1'!$B$3</v>
      </c>
      <c r="T267" t="str">
        <f t="shared" si="42"/>
        <v>='/Users/karel/A/Websites/Excel/[050700000267.xlsx]Blad1'!$E$2</v>
      </c>
      <c r="U267" t="str">
        <f t="shared" si="43"/>
        <v>='/Users/karel/A/Websites/Excel/[050700000267.xlsx]Blad1'!$BM$379</v>
      </c>
    </row>
    <row r="268" spans="1:21" x14ac:dyDescent="0.2">
      <c r="A268">
        <f>[268]Blad1!$B$3</f>
        <v>975200</v>
      </c>
      <c r="B268">
        <f>[268]Blad1!$E$2</f>
        <v>2671</v>
      </c>
      <c r="C268">
        <f>[268]Blad1!$BM$379</f>
        <v>978852</v>
      </c>
      <c r="L268">
        <f t="shared" si="40"/>
        <v>2671</v>
      </c>
      <c r="M268">
        <f t="shared" si="44"/>
        <v>0</v>
      </c>
      <c r="N268">
        <f t="shared" si="45"/>
        <v>3652</v>
      </c>
      <c r="O268">
        <f t="shared" si="46"/>
        <v>1</v>
      </c>
      <c r="P268">
        <f t="shared" si="47"/>
        <v>1</v>
      </c>
      <c r="Q268">
        <f t="shared" si="48"/>
        <v>-1</v>
      </c>
      <c r="S268" t="str">
        <f t="shared" si="41"/>
        <v>='/Users/karel/A/Websites/Excel/[050700000268.xlsx]Blad1'!$B$3</v>
      </c>
      <c r="T268" t="str">
        <f t="shared" si="42"/>
        <v>='/Users/karel/A/Websites/Excel/[050700000268.xlsx]Blad1'!$E$2</v>
      </c>
      <c r="U268" t="str">
        <f t="shared" si="43"/>
        <v>='/Users/karel/A/Websites/Excel/[050700000268.xlsx]Blad1'!$BM$379</v>
      </c>
    </row>
    <row r="269" spans="1:21" x14ac:dyDescent="0.2">
      <c r="A269">
        <f>[269]Blad1!$B$3</f>
        <v>978853</v>
      </c>
      <c r="B269">
        <f>[269]Blad1!$E$2</f>
        <v>2681</v>
      </c>
      <c r="C269">
        <f>[269]Blad1!$BM$379</f>
        <v>982504</v>
      </c>
      <c r="L269">
        <f t="shared" si="40"/>
        <v>2681</v>
      </c>
      <c r="M269">
        <f t="shared" si="44"/>
        <v>0</v>
      </c>
      <c r="N269">
        <f t="shared" si="45"/>
        <v>3651</v>
      </c>
      <c r="O269">
        <f t="shared" si="46"/>
        <v>1</v>
      </c>
      <c r="P269">
        <f t="shared" si="47"/>
        <v>-1</v>
      </c>
      <c r="Q269">
        <f t="shared" si="48"/>
        <v>-1</v>
      </c>
      <c r="S269" t="str">
        <f t="shared" si="41"/>
        <v>='/Users/karel/A/Websites/Excel/[050700000269.xlsx]Blad1'!$B$3</v>
      </c>
      <c r="T269" t="str">
        <f t="shared" si="42"/>
        <v>='/Users/karel/A/Websites/Excel/[050700000269.xlsx]Blad1'!$E$2</v>
      </c>
      <c r="U269" t="str">
        <f t="shared" si="43"/>
        <v>='/Users/karel/A/Websites/Excel/[050700000269.xlsx]Blad1'!$BM$379</v>
      </c>
    </row>
    <row r="270" spans="1:21" x14ac:dyDescent="0.2">
      <c r="A270">
        <f>[270]Blad1!$B$3</f>
        <v>982505</v>
      </c>
      <c r="B270">
        <f>[270]Blad1!$E$2</f>
        <v>2691</v>
      </c>
      <c r="C270">
        <f>[270]Blad1!$BM$379</f>
        <v>986156</v>
      </c>
      <c r="L270">
        <f t="shared" si="40"/>
        <v>2691</v>
      </c>
      <c r="M270">
        <f t="shared" si="44"/>
        <v>0</v>
      </c>
      <c r="N270">
        <f t="shared" si="45"/>
        <v>3651</v>
      </c>
      <c r="O270">
        <f t="shared" si="46"/>
        <v>1</v>
      </c>
      <c r="P270">
        <f t="shared" si="47"/>
        <v>0</v>
      </c>
      <c r="Q270">
        <f t="shared" si="48"/>
        <v>0</v>
      </c>
      <c r="S270" t="str">
        <f t="shared" si="41"/>
        <v>='/Users/karel/A/Websites/Excel/[050700000270.xlsx]Blad1'!$B$3</v>
      </c>
      <c r="T270" t="str">
        <f t="shared" si="42"/>
        <v>='/Users/karel/A/Websites/Excel/[050700000270.xlsx]Blad1'!$E$2</v>
      </c>
      <c r="U270" t="str">
        <f t="shared" si="43"/>
        <v>='/Users/karel/A/Websites/Excel/[050700000270.xlsx]Blad1'!$BM$379</v>
      </c>
    </row>
    <row r="271" spans="1:21" x14ac:dyDescent="0.2">
      <c r="A271">
        <f>[271]Blad1!$B$3</f>
        <v>986157</v>
      </c>
      <c r="B271">
        <f>[271]Blad1!$E$2</f>
        <v>2701</v>
      </c>
      <c r="C271">
        <f>[271]Blad1!$BM$379</f>
        <v>989808</v>
      </c>
      <c r="L271">
        <f t="shared" si="40"/>
        <v>2701</v>
      </c>
      <c r="M271">
        <f t="shared" si="44"/>
        <v>0</v>
      </c>
      <c r="N271">
        <f t="shared" si="45"/>
        <v>3651</v>
      </c>
      <c r="O271">
        <f t="shared" si="46"/>
        <v>1</v>
      </c>
      <c r="P271">
        <f t="shared" si="47"/>
        <v>0</v>
      </c>
      <c r="Q271">
        <f t="shared" si="48"/>
        <v>0</v>
      </c>
      <c r="S271" t="str">
        <f t="shared" si="41"/>
        <v>='/Users/karel/A/Websites/Excel/[050700000271.xlsx]Blad1'!$B$3</v>
      </c>
      <c r="T271" t="str">
        <f t="shared" si="42"/>
        <v>='/Users/karel/A/Websites/Excel/[050700000271.xlsx]Blad1'!$E$2</v>
      </c>
      <c r="U271" t="str">
        <f t="shared" si="43"/>
        <v>='/Users/karel/A/Websites/Excel/[050700000271.xlsx]Blad1'!$BM$379</v>
      </c>
    </row>
    <row r="272" spans="1:21" x14ac:dyDescent="0.2">
      <c r="A272">
        <f>[272]Blad1!$B$3</f>
        <v>989809</v>
      </c>
      <c r="B272">
        <f>[272]Blad1!$E$2</f>
        <v>2711</v>
      </c>
      <c r="C272">
        <f>[272]Blad1!$BM$379</f>
        <v>993461</v>
      </c>
      <c r="L272">
        <f t="shared" si="40"/>
        <v>2711</v>
      </c>
      <c r="M272">
        <f t="shared" si="44"/>
        <v>0</v>
      </c>
      <c r="N272">
        <f t="shared" si="45"/>
        <v>3652</v>
      </c>
      <c r="O272">
        <f t="shared" si="46"/>
        <v>1</v>
      </c>
      <c r="P272">
        <f t="shared" si="47"/>
        <v>1</v>
      </c>
      <c r="Q272">
        <f t="shared" si="48"/>
        <v>0</v>
      </c>
      <c r="S272" t="str">
        <f t="shared" si="41"/>
        <v>='/Users/karel/A/Websites/Excel/[050700000272.xlsx]Blad1'!$B$3</v>
      </c>
      <c r="T272" t="str">
        <f t="shared" si="42"/>
        <v>='/Users/karel/A/Websites/Excel/[050700000272.xlsx]Blad1'!$E$2</v>
      </c>
      <c r="U272" t="str">
        <f t="shared" si="43"/>
        <v>='/Users/karel/A/Websites/Excel/[050700000272.xlsx]Blad1'!$BM$379</v>
      </c>
    </row>
    <row r="273" spans="1:21" x14ac:dyDescent="0.2">
      <c r="A273">
        <f>[273]Blad1!$B$3</f>
        <v>993462</v>
      </c>
      <c r="B273">
        <f>[273]Blad1!$E$2</f>
        <v>2721</v>
      </c>
      <c r="C273">
        <f>[273]Blad1!$BM$379</f>
        <v>997113</v>
      </c>
      <c r="L273">
        <f t="shared" si="40"/>
        <v>2721</v>
      </c>
      <c r="M273">
        <f t="shared" si="44"/>
        <v>0</v>
      </c>
      <c r="N273">
        <f t="shared" si="45"/>
        <v>3651</v>
      </c>
      <c r="O273">
        <f t="shared" si="46"/>
        <v>1</v>
      </c>
      <c r="P273">
        <f t="shared" si="47"/>
        <v>-1</v>
      </c>
      <c r="Q273">
        <f t="shared" si="48"/>
        <v>-1</v>
      </c>
      <c r="S273" t="str">
        <f t="shared" si="41"/>
        <v>='/Users/karel/A/Websites/Excel/[050700000273.xlsx]Blad1'!$B$3</v>
      </c>
      <c r="T273" t="str">
        <f t="shared" si="42"/>
        <v>='/Users/karel/A/Websites/Excel/[050700000273.xlsx]Blad1'!$E$2</v>
      </c>
      <c r="U273" t="str">
        <f t="shared" si="43"/>
        <v>='/Users/karel/A/Websites/Excel/[050700000273.xlsx]Blad1'!$BM$379</v>
      </c>
    </row>
    <row r="274" spans="1:21" x14ac:dyDescent="0.2">
      <c r="A274">
        <f>[274]Blad1!$B$3</f>
        <v>997114</v>
      </c>
      <c r="B274">
        <f>[274]Blad1!$E$2</f>
        <v>2731</v>
      </c>
      <c r="C274">
        <f>[274]Blad1!$BM$379</f>
        <v>1000766</v>
      </c>
      <c r="L274">
        <f t="shared" si="40"/>
        <v>2731</v>
      </c>
      <c r="M274">
        <f t="shared" si="44"/>
        <v>0</v>
      </c>
      <c r="N274">
        <f t="shared" si="45"/>
        <v>3652</v>
      </c>
      <c r="O274">
        <f t="shared" si="46"/>
        <v>1</v>
      </c>
      <c r="P274">
        <f t="shared" si="47"/>
        <v>1</v>
      </c>
      <c r="Q274">
        <f t="shared" si="48"/>
        <v>-1</v>
      </c>
      <c r="S274" t="str">
        <f t="shared" si="41"/>
        <v>='/Users/karel/A/Websites/Excel/[050700000274.xlsx]Blad1'!$B$3</v>
      </c>
      <c r="T274" t="str">
        <f t="shared" si="42"/>
        <v>='/Users/karel/A/Websites/Excel/[050700000274.xlsx]Blad1'!$E$2</v>
      </c>
      <c r="U274" t="str">
        <f t="shared" si="43"/>
        <v>='/Users/karel/A/Websites/Excel/[050700000274.xlsx]Blad1'!$BM$379</v>
      </c>
    </row>
    <row r="275" spans="1:21" x14ac:dyDescent="0.2">
      <c r="A275">
        <f>[275]Blad1!$B$3</f>
        <v>1000767</v>
      </c>
      <c r="B275">
        <f>[275]Blad1!$E$2</f>
        <v>2741</v>
      </c>
      <c r="C275">
        <f>[275]Blad1!$BM$379</f>
        <v>1004418</v>
      </c>
      <c r="L275">
        <f t="shared" si="40"/>
        <v>2741</v>
      </c>
      <c r="M275">
        <f t="shared" si="44"/>
        <v>0</v>
      </c>
      <c r="N275">
        <f t="shared" si="45"/>
        <v>3651</v>
      </c>
      <c r="O275">
        <f t="shared" si="46"/>
        <v>1</v>
      </c>
      <c r="P275">
        <f t="shared" si="47"/>
        <v>-1</v>
      </c>
      <c r="Q275">
        <f t="shared" si="48"/>
        <v>-1</v>
      </c>
      <c r="S275" t="str">
        <f t="shared" si="41"/>
        <v>='/Users/karel/A/Websites/Excel/[050700000275.xlsx]Blad1'!$B$3</v>
      </c>
      <c r="T275" t="str">
        <f t="shared" si="42"/>
        <v>='/Users/karel/A/Websites/Excel/[050700000275.xlsx]Blad1'!$E$2</v>
      </c>
      <c r="U275" t="str">
        <f t="shared" si="43"/>
        <v>='/Users/karel/A/Websites/Excel/[050700000275.xlsx]Blad1'!$BM$379</v>
      </c>
    </row>
    <row r="276" spans="1:21" x14ac:dyDescent="0.2">
      <c r="A276">
        <f>[276]Blad1!$B$3</f>
        <v>1004419</v>
      </c>
      <c r="B276">
        <f>[276]Blad1!$E$2</f>
        <v>2751</v>
      </c>
      <c r="C276">
        <f>[276]Blad1!$BM$379</f>
        <v>1008071</v>
      </c>
      <c r="L276">
        <f t="shared" si="40"/>
        <v>2751</v>
      </c>
      <c r="M276">
        <f t="shared" si="44"/>
        <v>0</v>
      </c>
      <c r="N276">
        <f t="shared" si="45"/>
        <v>3652</v>
      </c>
      <c r="O276">
        <f t="shared" si="46"/>
        <v>1</v>
      </c>
      <c r="P276">
        <f t="shared" si="47"/>
        <v>1</v>
      </c>
      <c r="Q276">
        <f t="shared" si="48"/>
        <v>-1</v>
      </c>
      <c r="S276" t="str">
        <f t="shared" si="41"/>
        <v>='/Users/karel/A/Websites/Excel/[050700000276.xlsx]Blad1'!$B$3</v>
      </c>
      <c r="T276" t="str">
        <f t="shared" si="42"/>
        <v>='/Users/karel/A/Websites/Excel/[050700000276.xlsx]Blad1'!$E$2</v>
      </c>
      <c r="U276" t="str">
        <f t="shared" si="43"/>
        <v>='/Users/karel/A/Websites/Excel/[050700000276.xlsx]Blad1'!$BM$379</v>
      </c>
    </row>
    <row r="277" spans="1:21" x14ac:dyDescent="0.2">
      <c r="A277">
        <f>[277]Blad1!$B$3</f>
        <v>1008072</v>
      </c>
      <c r="B277">
        <f>[277]Blad1!$E$2</f>
        <v>2761</v>
      </c>
      <c r="C277">
        <f>[277]Blad1!$BM$379</f>
        <v>1011723</v>
      </c>
      <c r="L277">
        <f t="shared" si="40"/>
        <v>2761</v>
      </c>
      <c r="M277">
        <f t="shared" si="44"/>
        <v>0</v>
      </c>
      <c r="N277">
        <f t="shared" si="45"/>
        <v>3651</v>
      </c>
      <c r="O277">
        <f t="shared" si="46"/>
        <v>1</v>
      </c>
      <c r="P277">
        <f t="shared" si="47"/>
        <v>-1</v>
      </c>
      <c r="Q277">
        <f t="shared" si="48"/>
        <v>-1</v>
      </c>
      <c r="S277" t="str">
        <f t="shared" si="41"/>
        <v>='/Users/karel/A/Websites/Excel/[050700000277.xlsx]Blad1'!$B$3</v>
      </c>
      <c r="T277" t="str">
        <f t="shared" si="42"/>
        <v>='/Users/karel/A/Websites/Excel/[050700000277.xlsx]Blad1'!$E$2</v>
      </c>
      <c r="U277" t="str">
        <f t="shared" si="43"/>
        <v>='/Users/karel/A/Websites/Excel/[050700000277.xlsx]Blad1'!$BM$379</v>
      </c>
    </row>
    <row r="278" spans="1:21" x14ac:dyDescent="0.2">
      <c r="A278">
        <f>[278]Blad1!$B$3</f>
        <v>1011724</v>
      </c>
      <c r="B278">
        <f>[278]Blad1!$E$2</f>
        <v>2771</v>
      </c>
      <c r="C278">
        <f>[278]Blad1!$BM$379</f>
        <v>1015376</v>
      </c>
      <c r="L278">
        <f t="shared" si="40"/>
        <v>2771</v>
      </c>
      <c r="M278">
        <f t="shared" si="44"/>
        <v>0</v>
      </c>
      <c r="N278">
        <f t="shared" si="45"/>
        <v>3652</v>
      </c>
      <c r="O278">
        <f t="shared" si="46"/>
        <v>1</v>
      </c>
      <c r="P278">
        <f t="shared" si="47"/>
        <v>1</v>
      </c>
      <c r="Q278">
        <f t="shared" si="48"/>
        <v>-1</v>
      </c>
      <c r="S278" t="str">
        <f t="shared" si="41"/>
        <v>='/Users/karel/A/Websites/Excel/[050700000278.xlsx]Blad1'!$B$3</v>
      </c>
      <c r="T278" t="str">
        <f t="shared" si="42"/>
        <v>='/Users/karel/A/Websites/Excel/[050700000278.xlsx]Blad1'!$E$2</v>
      </c>
      <c r="U278" t="str">
        <f t="shared" si="43"/>
        <v>='/Users/karel/A/Websites/Excel/[050700000278.xlsx]Blad1'!$BM$379</v>
      </c>
    </row>
    <row r="279" spans="1:21" x14ac:dyDescent="0.2">
      <c r="A279">
        <f>[279]Blad1!$B$3</f>
        <v>1015377</v>
      </c>
      <c r="B279">
        <f>[279]Blad1!$E$2</f>
        <v>2781</v>
      </c>
      <c r="C279">
        <f>[279]Blad1!$BM$379</f>
        <v>1019028</v>
      </c>
      <c r="L279">
        <f t="shared" si="40"/>
        <v>2781</v>
      </c>
      <c r="M279">
        <f t="shared" si="44"/>
        <v>0</v>
      </c>
      <c r="N279">
        <f t="shared" si="45"/>
        <v>3651</v>
      </c>
      <c r="O279">
        <f t="shared" si="46"/>
        <v>1</v>
      </c>
      <c r="P279">
        <f t="shared" si="47"/>
        <v>-1</v>
      </c>
      <c r="Q279">
        <f t="shared" si="48"/>
        <v>-1</v>
      </c>
      <c r="S279" t="str">
        <f t="shared" si="41"/>
        <v>='/Users/karel/A/Websites/Excel/[050700000279.xlsx]Blad1'!$B$3</v>
      </c>
      <c r="T279" t="str">
        <f t="shared" si="42"/>
        <v>='/Users/karel/A/Websites/Excel/[050700000279.xlsx]Blad1'!$E$2</v>
      </c>
      <c r="U279" t="str">
        <f t="shared" si="43"/>
        <v>='/Users/karel/A/Websites/Excel/[050700000279.xlsx]Blad1'!$BM$379</v>
      </c>
    </row>
    <row r="280" spans="1:21" x14ac:dyDescent="0.2">
      <c r="A280">
        <f>[280]Blad1!$B$3</f>
        <v>1019029</v>
      </c>
      <c r="B280">
        <f>[280]Blad1!$E$2</f>
        <v>2791</v>
      </c>
      <c r="C280">
        <f>[280]Blad1!$BM$379</f>
        <v>1022681</v>
      </c>
      <c r="L280">
        <f t="shared" si="40"/>
        <v>2791</v>
      </c>
      <c r="M280">
        <f t="shared" si="44"/>
        <v>0</v>
      </c>
      <c r="N280">
        <f t="shared" si="45"/>
        <v>3652</v>
      </c>
      <c r="O280">
        <f t="shared" si="46"/>
        <v>1</v>
      </c>
      <c r="P280">
        <f t="shared" si="47"/>
        <v>1</v>
      </c>
      <c r="Q280">
        <f t="shared" si="48"/>
        <v>-1</v>
      </c>
      <c r="S280" t="str">
        <f t="shared" si="41"/>
        <v>='/Users/karel/A/Websites/Excel/[050700000280.xlsx]Blad1'!$B$3</v>
      </c>
      <c r="T280" t="str">
        <f t="shared" si="42"/>
        <v>='/Users/karel/A/Websites/Excel/[050700000280.xlsx]Blad1'!$E$2</v>
      </c>
      <c r="U280" t="str">
        <f t="shared" si="43"/>
        <v>='/Users/karel/A/Websites/Excel/[050700000280.xlsx]Blad1'!$BM$379</v>
      </c>
    </row>
    <row r="281" spans="1:21" x14ac:dyDescent="0.2">
      <c r="A281">
        <f>[281]Blad1!$B$3</f>
        <v>1022682</v>
      </c>
      <c r="B281">
        <f>[281]Blad1!$E$2</f>
        <v>2801</v>
      </c>
      <c r="C281">
        <f>[281]Blad1!$BM$379</f>
        <v>1026333</v>
      </c>
      <c r="L281">
        <f t="shared" si="40"/>
        <v>2801</v>
      </c>
      <c r="M281">
        <f t="shared" si="44"/>
        <v>0</v>
      </c>
      <c r="N281">
        <f t="shared" si="45"/>
        <v>3651</v>
      </c>
      <c r="O281">
        <f t="shared" si="46"/>
        <v>1</v>
      </c>
      <c r="P281">
        <f t="shared" si="47"/>
        <v>-1</v>
      </c>
      <c r="Q281">
        <f t="shared" si="48"/>
        <v>-1</v>
      </c>
      <c r="S281" t="str">
        <f t="shared" si="41"/>
        <v>='/Users/karel/A/Websites/Excel/[050700000281.xlsx]Blad1'!$B$3</v>
      </c>
      <c r="T281" t="str">
        <f t="shared" si="42"/>
        <v>='/Users/karel/A/Websites/Excel/[050700000281.xlsx]Blad1'!$E$2</v>
      </c>
      <c r="U281" t="str">
        <f t="shared" si="43"/>
        <v>='/Users/karel/A/Websites/Excel/[050700000281.xlsx]Blad1'!$BM$379</v>
      </c>
    </row>
    <row r="282" spans="1:21" x14ac:dyDescent="0.2">
      <c r="A282">
        <f>[282]Blad1!$B$3</f>
        <v>1026334</v>
      </c>
      <c r="B282">
        <f>[282]Blad1!$E$2</f>
        <v>2811</v>
      </c>
      <c r="C282">
        <f>[282]Blad1!$BM$379</f>
        <v>1029986</v>
      </c>
      <c r="L282">
        <f t="shared" si="40"/>
        <v>2811</v>
      </c>
      <c r="M282">
        <f t="shared" si="44"/>
        <v>0</v>
      </c>
      <c r="N282">
        <f t="shared" si="45"/>
        <v>3652</v>
      </c>
      <c r="O282">
        <f t="shared" si="46"/>
        <v>1</v>
      </c>
      <c r="P282">
        <f t="shared" si="47"/>
        <v>1</v>
      </c>
      <c r="Q282">
        <f t="shared" si="48"/>
        <v>-1</v>
      </c>
      <c r="S282" t="str">
        <f t="shared" si="41"/>
        <v>='/Users/karel/A/Websites/Excel/[050700000282.xlsx]Blad1'!$B$3</v>
      </c>
      <c r="T282" t="str">
        <f t="shared" si="42"/>
        <v>='/Users/karel/A/Websites/Excel/[050700000282.xlsx]Blad1'!$E$2</v>
      </c>
      <c r="U282" t="str">
        <f t="shared" si="43"/>
        <v>='/Users/karel/A/Websites/Excel/[050700000282.xlsx]Blad1'!$BM$379</v>
      </c>
    </row>
    <row r="283" spans="1:21" x14ac:dyDescent="0.2">
      <c r="A283">
        <f>[283]Blad1!$B$3</f>
        <v>1029987</v>
      </c>
      <c r="B283">
        <f>[283]Blad1!$E$2</f>
        <v>2821</v>
      </c>
      <c r="C283">
        <f>[283]Blad1!$BM$379</f>
        <v>1033638</v>
      </c>
      <c r="L283">
        <f t="shared" si="40"/>
        <v>2821</v>
      </c>
      <c r="M283">
        <f t="shared" si="44"/>
        <v>0</v>
      </c>
      <c r="N283">
        <f t="shared" si="45"/>
        <v>3651</v>
      </c>
      <c r="O283">
        <f t="shared" si="46"/>
        <v>1</v>
      </c>
      <c r="P283">
        <f t="shared" si="47"/>
        <v>-1</v>
      </c>
      <c r="Q283">
        <f t="shared" si="48"/>
        <v>-1</v>
      </c>
      <c r="S283" t="str">
        <f t="shared" si="41"/>
        <v>='/Users/karel/A/Websites/Excel/[050700000283.xlsx]Blad1'!$B$3</v>
      </c>
      <c r="T283" t="str">
        <f t="shared" si="42"/>
        <v>='/Users/karel/A/Websites/Excel/[050700000283.xlsx]Blad1'!$E$2</v>
      </c>
      <c r="U283" t="str">
        <f t="shared" si="43"/>
        <v>='/Users/karel/A/Websites/Excel/[050700000283.xlsx]Blad1'!$BM$379</v>
      </c>
    </row>
    <row r="284" spans="1:21" x14ac:dyDescent="0.2">
      <c r="A284">
        <f>[284]Blad1!$B$3</f>
        <v>1033639</v>
      </c>
      <c r="B284">
        <f>[284]Blad1!$E$2</f>
        <v>2831</v>
      </c>
      <c r="C284">
        <f>[284]Blad1!$BM$379</f>
        <v>1037291</v>
      </c>
      <c r="L284">
        <f t="shared" si="40"/>
        <v>2831</v>
      </c>
      <c r="M284">
        <f t="shared" si="44"/>
        <v>0</v>
      </c>
      <c r="N284">
        <f t="shared" si="45"/>
        <v>3652</v>
      </c>
      <c r="O284">
        <f t="shared" si="46"/>
        <v>1</v>
      </c>
      <c r="P284">
        <f t="shared" si="47"/>
        <v>1</v>
      </c>
      <c r="Q284">
        <f t="shared" si="48"/>
        <v>-1</v>
      </c>
      <c r="S284" t="str">
        <f t="shared" si="41"/>
        <v>='/Users/karel/A/Websites/Excel/[050700000284.xlsx]Blad1'!$B$3</v>
      </c>
      <c r="T284" t="str">
        <f t="shared" si="42"/>
        <v>='/Users/karel/A/Websites/Excel/[050700000284.xlsx]Blad1'!$E$2</v>
      </c>
      <c r="U284" t="str">
        <f t="shared" si="43"/>
        <v>='/Users/karel/A/Websites/Excel/[050700000284.xlsx]Blad1'!$BM$379</v>
      </c>
    </row>
    <row r="285" spans="1:21" x14ac:dyDescent="0.2">
      <c r="A285">
        <f>[285]Blad1!$B$3</f>
        <v>1037292</v>
      </c>
      <c r="B285">
        <f>[285]Blad1!$E$2</f>
        <v>2841</v>
      </c>
      <c r="C285">
        <f>[285]Blad1!$BM$379</f>
        <v>1040943</v>
      </c>
      <c r="L285">
        <f t="shared" si="40"/>
        <v>2841</v>
      </c>
      <c r="M285">
        <f t="shared" si="44"/>
        <v>0</v>
      </c>
      <c r="N285">
        <f t="shared" si="45"/>
        <v>3651</v>
      </c>
      <c r="O285">
        <f t="shared" si="46"/>
        <v>1</v>
      </c>
      <c r="P285">
        <f t="shared" si="47"/>
        <v>-1</v>
      </c>
      <c r="Q285">
        <f t="shared" si="48"/>
        <v>-1</v>
      </c>
      <c r="S285" t="str">
        <f t="shared" si="41"/>
        <v>='/Users/karel/A/Websites/Excel/[050700000285.xlsx]Blad1'!$B$3</v>
      </c>
      <c r="T285" t="str">
        <f t="shared" si="42"/>
        <v>='/Users/karel/A/Websites/Excel/[050700000285.xlsx]Blad1'!$E$2</v>
      </c>
      <c r="U285" t="str">
        <f t="shared" si="43"/>
        <v>='/Users/karel/A/Websites/Excel/[050700000285.xlsx]Blad1'!$BM$379</v>
      </c>
    </row>
    <row r="286" spans="1:21" x14ac:dyDescent="0.2">
      <c r="A286">
        <f>[286]Blad1!$B$3</f>
        <v>1040944</v>
      </c>
      <c r="B286">
        <f>[286]Blad1!$E$2</f>
        <v>2851</v>
      </c>
      <c r="C286">
        <f>[286]Blad1!$BM$379</f>
        <v>1044596</v>
      </c>
      <c r="L286">
        <f t="shared" si="40"/>
        <v>2851</v>
      </c>
      <c r="M286">
        <f t="shared" si="44"/>
        <v>0</v>
      </c>
      <c r="N286">
        <f t="shared" si="45"/>
        <v>3652</v>
      </c>
      <c r="O286">
        <f t="shared" si="46"/>
        <v>1</v>
      </c>
      <c r="P286">
        <f t="shared" si="47"/>
        <v>1</v>
      </c>
      <c r="Q286">
        <f t="shared" si="48"/>
        <v>-1</v>
      </c>
      <c r="S286" t="str">
        <f t="shared" si="41"/>
        <v>='/Users/karel/A/Websites/Excel/[050700000286.xlsx]Blad1'!$B$3</v>
      </c>
      <c r="T286" t="str">
        <f t="shared" si="42"/>
        <v>='/Users/karel/A/Websites/Excel/[050700000286.xlsx]Blad1'!$E$2</v>
      </c>
      <c r="U286" t="str">
        <f t="shared" si="43"/>
        <v>='/Users/karel/A/Websites/Excel/[050700000286.xlsx]Blad1'!$BM$379</v>
      </c>
    </row>
    <row r="287" spans="1:21" x14ac:dyDescent="0.2">
      <c r="A287">
        <f>[287]Blad1!$B$3</f>
        <v>1044597</v>
      </c>
      <c r="B287">
        <f>[287]Blad1!$E$2</f>
        <v>2861</v>
      </c>
      <c r="C287">
        <f>[287]Blad1!$BM$379</f>
        <v>1048248</v>
      </c>
      <c r="L287">
        <f t="shared" si="40"/>
        <v>2861</v>
      </c>
      <c r="M287">
        <f t="shared" si="44"/>
        <v>0</v>
      </c>
      <c r="N287">
        <f t="shared" si="45"/>
        <v>3651</v>
      </c>
      <c r="O287">
        <f t="shared" si="46"/>
        <v>1</v>
      </c>
      <c r="P287">
        <f t="shared" si="47"/>
        <v>-1</v>
      </c>
      <c r="Q287">
        <f t="shared" si="48"/>
        <v>-1</v>
      </c>
      <c r="S287" t="str">
        <f t="shared" si="41"/>
        <v>='/Users/karel/A/Websites/Excel/[050700000287.xlsx]Blad1'!$B$3</v>
      </c>
      <c r="T287" t="str">
        <f t="shared" si="42"/>
        <v>='/Users/karel/A/Websites/Excel/[050700000287.xlsx]Blad1'!$E$2</v>
      </c>
      <c r="U287" t="str">
        <f t="shared" si="43"/>
        <v>='/Users/karel/A/Websites/Excel/[050700000287.xlsx]Blad1'!$BM$379</v>
      </c>
    </row>
    <row r="288" spans="1:21" x14ac:dyDescent="0.2">
      <c r="A288">
        <f>[288]Blad1!$B$3</f>
        <v>1048249</v>
      </c>
      <c r="B288">
        <f>[288]Blad1!$E$2</f>
        <v>2871</v>
      </c>
      <c r="C288">
        <f>[288]Blad1!$BM$379</f>
        <v>1051901</v>
      </c>
      <c r="L288">
        <f t="shared" si="40"/>
        <v>2871</v>
      </c>
      <c r="M288">
        <f t="shared" si="44"/>
        <v>0</v>
      </c>
      <c r="N288">
        <f t="shared" si="45"/>
        <v>3652</v>
      </c>
      <c r="O288">
        <f t="shared" si="46"/>
        <v>1</v>
      </c>
      <c r="P288">
        <f t="shared" si="47"/>
        <v>1</v>
      </c>
      <c r="Q288">
        <f t="shared" si="48"/>
        <v>-1</v>
      </c>
      <c r="S288" t="str">
        <f t="shared" si="41"/>
        <v>='/Users/karel/A/Websites/Excel/[050700000288.xlsx]Blad1'!$B$3</v>
      </c>
      <c r="T288" t="str">
        <f t="shared" si="42"/>
        <v>='/Users/karel/A/Websites/Excel/[050700000288.xlsx]Blad1'!$E$2</v>
      </c>
      <c r="U288" t="str">
        <f t="shared" si="43"/>
        <v>='/Users/karel/A/Websites/Excel/[050700000288.xlsx]Blad1'!$BM$379</v>
      </c>
    </row>
    <row r="289" spans="1:21" x14ac:dyDescent="0.2">
      <c r="A289">
        <f>[289]Blad1!$B$3</f>
        <v>1051902</v>
      </c>
      <c r="B289">
        <f>[289]Blad1!$E$2</f>
        <v>2881</v>
      </c>
      <c r="C289">
        <f>[289]Blad1!$BM$379</f>
        <v>1055553</v>
      </c>
      <c r="L289">
        <f t="shared" si="40"/>
        <v>2881</v>
      </c>
      <c r="M289">
        <f t="shared" si="44"/>
        <v>0</v>
      </c>
      <c r="N289">
        <f t="shared" si="45"/>
        <v>3651</v>
      </c>
      <c r="O289">
        <f t="shared" si="46"/>
        <v>1</v>
      </c>
      <c r="P289">
        <f t="shared" si="47"/>
        <v>-1</v>
      </c>
      <c r="Q289">
        <f t="shared" si="48"/>
        <v>-1</v>
      </c>
      <c r="S289" t="str">
        <f t="shared" si="41"/>
        <v>='/Users/karel/A/Websites/Excel/[050700000289.xlsx]Blad1'!$B$3</v>
      </c>
      <c r="T289" t="str">
        <f t="shared" si="42"/>
        <v>='/Users/karel/A/Websites/Excel/[050700000289.xlsx]Blad1'!$E$2</v>
      </c>
      <c r="U289" t="str">
        <f t="shared" si="43"/>
        <v>='/Users/karel/A/Websites/Excel/[050700000289.xlsx]Blad1'!$BM$379</v>
      </c>
    </row>
    <row r="290" spans="1:21" x14ac:dyDescent="0.2">
      <c r="A290">
        <f>[290]Blad1!$B$3</f>
        <v>1055554</v>
      </c>
      <c r="B290">
        <f>[290]Blad1!$E$2</f>
        <v>2891</v>
      </c>
      <c r="C290">
        <f>[290]Blad1!$BM$379</f>
        <v>1059205</v>
      </c>
      <c r="L290">
        <f t="shared" si="40"/>
        <v>2891</v>
      </c>
      <c r="M290">
        <f t="shared" si="44"/>
        <v>0</v>
      </c>
      <c r="N290">
        <f t="shared" si="45"/>
        <v>3651</v>
      </c>
      <c r="O290">
        <f t="shared" si="46"/>
        <v>1</v>
      </c>
      <c r="P290">
        <f t="shared" si="47"/>
        <v>0</v>
      </c>
      <c r="Q290">
        <f t="shared" si="48"/>
        <v>0</v>
      </c>
      <c r="S290" t="str">
        <f t="shared" si="41"/>
        <v>='/Users/karel/A/Websites/Excel/[050700000290.xlsx]Blad1'!$B$3</v>
      </c>
      <c r="T290" t="str">
        <f t="shared" si="42"/>
        <v>='/Users/karel/A/Websites/Excel/[050700000290.xlsx]Blad1'!$E$2</v>
      </c>
      <c r="U290" t="str">
        <f t="shared" si="43"/>
        <v>='/Users/karel/A/Websites/Excel/[050700000290.xlsx]Blad1'!$BM$379</v>
      </c>
    </row>
    <row r="291" spans="1:21" x14ac:dyDescent="0.2">
      <c r="A291">
        <f>[291]Blad1!$B$3</f>
        <v>1059206</v>
      </c>
      <c r="B291">
        <f>[291]Blad1!$E$2</f>
        <v>2901</v>
      </c>
      <c r="C291">
        <f>[291]Blad1!$BM$379</f>
        <v>1062857</v>
      </c>
      <c r="L291">
        <f t="shared" si="40"/>
        <v>2901</v>
      </c>
      <c r="M291">
        <f t="shared" si="44"/>
        <v>0</v>
      </c>
      <c r="N291">
        <f t="shared" si="45"/>
        <v>3651</v>
      </c>
      <c r="O291">
        <f t="shared" si="46"/>
        <v>1</v>
      </c>
      <c r="P291">
        <f t="shared" si="47"/>
        <v>0</v>
      </c>
      <c r="Q291">
        <f t="shared" si="48"/>
        <v>0</v>
      </c>
      <c r="S291" t="str">
        <f t="shared" si="41"/>
        <v>='/Users/karel/A/Websites/Excel/[050700000291.xlsx]Blad1'!$B$3</v>
      </c>
      <c r="T291" t="str">
        <f t="shared" si="42"/>
        <v>='/Users/karel/A/Websites/Excel/[050700000291.xlsx]Blad1'!$E$2</v>
      </c>
      <c r="U291" t="str">
        <f t="shared" si="43"/>
        <v>='/Users/karel/A/Websites/Excel/[050700000291.xlsx]Blad1'!$BM$379</v>
      </c>
    </row>
    <row r="292" spans="1:21" x14ac:dyDescent="0.2">
      <c r="A292">
        <f>[292]Blad1!$B$3</f>
        <v>1062858</v>
      </c>
      <c r="B292">
        <f>[292]Blad1!$E$2</f>
        <v>2911</v>
      </c>
      <c r="C292">
        <f>[292]Blad1!$BM$379</f>
        <v>1066510</v>
      </c>
      <c r="L292">
        <f t="shared" si="40"/>
        <v>2911</v>
      </c>
      <c r="M292">
        <f t="shared" si="44"/>
        <v>0</v>
      </c>
      <c r="N292">
        <f t="shared" si="45"/>
        <v>3652</v>
      </c>
      <c r="O292">
        <f t="shared" si="46"/>
        <v>1</v>
      </c>
      <c r="P292">
        <f t="shared" si="47"/>
        <v>1</v>
      </c>
      <c r="Q292">
        <f t="shared" si="48"/>
        <v>0</v>
      </c>
      <c r="S292" t="str">
        <f t="shared" si="41"/>
        <v>='/Users/karel/A/Websites/Excel/[050700000292.xlsx]Blad1'!$B$3</v>
      </c>
      <c r="T292" t="str">
        <f t="shared" si="42"/>
        <v>='/Users/karel/A/Websites/Excel/[050700000292.xlsx]Blad1'!$E$2</v>
      </c>
      <c r="U292" t="str">
        <f t="shared" si="43"/>
        <v>='/Users/karel/A/Websites/Excel/[050700000292.xlsx]Blad1'!$BM$379</v>
      </c>
    </row>
    <row r="293" spans="1:21" x14ac:dyDescent="0.2">
      <c r="A293">
        <f>[293]Blad1!$B$3</f>
        <v>1066511</v>
      </c>
      <c r="B293">
        <f>[293]Blad1!$E$2</f>
        <v>2921</v>
      </c>
      <c r="C293">
        <f>[293]Blad1!$BM$379</f>
        <v>1070162</v>
      </c>
      <c r="L293">
        <f t="shared" si="40"/>
        <v>2921</v>
      </c>
      <c r="M293">
        <f t="shared" si="44"/>
        <v>0</v>
      </c>
      <c r="N293">
        <f t="shared" si="45"/>
        <v>3651</v>
      </c>
      <c r="O293">
        <f t="shared" si="46"/>
        <v>1</v>
      </c>
      <c r="P293">
        <f t="shared" si="47"/>
        <v>-1</v>
      </c>
      <c r="Q293">
        <f t="shared" si="48"/>
        <v>-1</v>
      </c>
      <c r="S293" t="str">
        <f t="shared" si="41"/>
        <v>='/Users/karel/A/Websites/Excel/[050700000293.xlsx]Blad1'!$B$3</v>
      </c>
      <c r="T293" t="str">
        <f t="shared" si="42"/>
        <v>='/Users/karel/A/Websites/Excel/[050700000293.xlsx]Blad1'!$E$2</v>
      </c>
      <c r="U293" t="str">
        <f t="shared" si="43"/>
        <v>='/Users/karel/A/Websites/Excel/[050700000293.xlsx]Blad1'!$BM$379</v>
      </c>
    </row>
    <row r="294" spans="1:21" x14ac:dyDescent="0.2">
      <c r="A294">
        <f>[294]Blad1!$B$3</f>
        <v>1070163</v>
      </c>
      <c r="B294">
        <f>[294]Blad1!$E$2</f>
        <v>2931</v>
      </c>
      <c r="C294">
        <f>[294]Blad1!$BM$379</f>
        <v>1073815</v>
      </c>
      <c r="L294">
        <f t="shared" si="40"/>
        <v>2931</v>
      </c>
      <c r="M294">
        <f t="shared" si="44"/>
        <v>0</v>
      </c>
      <c r="N294">
        <f t="shared" si="45"/>
        <v>3652</v>
      </c>
      <c r="O294">
        <f t="shared" si="46"/>
        <v>1</v>
      </c>
      <c r="P294">
        <f t="shared" si="47"/>
        <v>1</v>
      </c>
      <c r="Q294">
        <f t="shared" si="48"/>
        <v>-1</v>
      </c>
      <c r="S294" t="str">
        <f t="shared" si="41"/>
        <v>='/Users/karel/A/Websites/Excel/[050700000294.xlsx]Blad1'!$B$3</v>
      </c>
      <c r="T294" t="str">
        <f t="shared" si="42"/>
        <v>='/Users/karel/A/Websites/Excel/[050700000294.xlsx]Blad1'!$E$2</v>
      </c>
      <c r="U294" t="str">
        <f t="shared" si="43"/>
        <v>='/Users/karel/A/Websites/Excel/[050700000294.xlsx]Blad1'!$BM$379</v>
      </c>
    </row>
    <row r="295" spans="1:21" x14ac:dyDescent="0.2">
      <c r="A295">
        <f>[295]Blad1!$B$3</f>
        <v>1073816</v>
      </c>
      <c r="B295">
        <f>[295]Blad1!$E$2</f>
        <v>2941</v>
      </c>
      <c r="C295">
        <f>[295]Blad1!$BM$379</f>
        <v>1077467</v>
      </c>
      <c r="L295">
        <f t="shared" si="40"/>
        <v>2941</v>
      </c>
      <c r="M295">
        <f t="shared" si="44"/>
        <v>0</v>
      </c>
      <c r="N295">
        <f t="shared" si="45"/>
        <v>3651</v>
      </c>
      <c r="O295">
        <f t="shared" si="46"/>
        <v>1</v>
      </c>
      <c r="P295">
        <f t="shared" si="47"/>
        <v>-1</v>
      </c>
      <c r="Q295">
        <f t="shared" si="48"/>
        <v>-1</v>
      </c>
      <c r="S295" t="str">
        <f t="shared" si="41"/>
        <v>='/Users/karel/A/Websites/Excel/[050700000295.xlsx]Blad1'!$B$3</v>
      </c>
      <c r="T295" t="str">
        <f t="shared" si="42"/>
        <v>='/Users/karel/A/Websites/Excel/[050700000295.xlsx]Blad1'!$E$2</v>
      </c>
      <c r="U295" t="str">
        <f t="shared" si="43"/>
        <v>='/Users/karel/A/Websites/Excel/[050700000295.xlsx]Blad1'!$BM$379</v>
      </c>
    </row>
    <row r="296" spans="1:21" x14ac:dyDescent="0.2">
      <c r="A296">
        <f>[296]Blad1!$B$3</f>
        <v>1077468</v>
      </c>
      <c r="B296">
        <f>[296]Blad1!$E$2</f>
        <v>2951</v>
      </c>
      <c r="C296">
        <f>[296]Blad1!$BM$379</f>
        <v>1081120</v>
      </c>
      <c r="L296">
        <f t="shared" si="40"/>
        <v>2951</v>
      </c>
      <c r="M296">
        <f t="shared" si="44"/>
        <v>0</v>
      </c>
      <c r="N296">
        <f t="shared" si="45"/>
        <v>3652</v>
      </c>
      <c r="O296">
        <f t="shared" si="46"/>
        <v>1</v>
      </c>
      <c r="P296">
        <f t="shared" si="47"/>
        <v>1</v>
      </c>
      <c r="Q296">
        <f t="shared" si="48"/>
        <v>-1</v>
      </c>
      <c r="S296" t="str">
        <f t="shared" si="41"/>
        <v>='/Users/karel/A/Websites/Excel/[050700000296.xlsx]Blad1'!$B$3</v>
      </c>
      <c r="T296" t="str">
        <f t="shared" si="42"/>
        <v>='/Users/karel/A/Websites/Excel/[050700000296.xlsx]Blad1'!$E$2</v>
      </c>
      <c r="U296" t="str">
        <f t="shared" si="43"/>
        <v>='/Users/karel/A/Websites/Excel/[050700000296.xlsx]Blad1'!$BM$379</v>
      </c>
    </row>
    <row r="297" spans="1:21" x14ac:dyDescent="0.2">
      <c r="A297">
        <f>[297]Blad1!$B$3</f>
        <v>1081121</v>
      </c>
      <c r="B297">
        <f>[297]Blad1!$E$2</f>
        <v>2961</v>
      </c>
      <c r="C297">
        <f>[297]Blad1!$BM$379</f>
        <v>1084772</v>
      </c>
      <c r="L297">
        <f t="shared" si="40"/>
        <v>2961</v>
      </c>
      <c r="M297">
        <f t="shared" si="44"/>
        <v>0</v>
      </c>
      <c r="N297">
        <f t="shared" si="45"/>
        <v>3651</v>
      </c>
      <c r="O297">
        <f t="shared" si="46"/>
        <v>1</v>
      </c>
      <c r="P297">
        <f t="shared" si="47"/>
        <v>-1</v>
      </c>
      <c r="Q297">
        <f t="shared" si="48"/>
        <v>-1</v>
      </c>
      <c r="S297" t="str">
        <f t="shared" si="41"/>
        <v>='/Users/karel/A/Websites/Excel/[050700000297.xlsx]Blad1'!$B$3</v>
      </c>
      <c r="T297" t="str">
        <f t="shared" si="42"/>
        <v>='/Users/karel/A/Websites/Excel/[050700000297.xlsx]Blad1'!$E$2</v>
      </c>
      <c r="U297" t="str">
        <f t="shared" si="43"/>
        <v>='/Users/karel/A/Websites/Excel/[050700000297.xlsx]Blad1'!$BM$379</v>
      </c>
    </row>
    <row r="298" spans="1:21" x14ac:dyDescent="0.2">
      <c r="A298">
        <f>[298]Blad1!$B$3</f>
        <v>1084773</v>
      </c>
      <c r="B298">
        <f>[298]Blad1!$E$2</f>
        <v>2971</v>
      </c>
      <c r="C298">
        <f>[298]Blad1!$BM$379</f>
        <v>1088425</v>
      </c>
      <c r="L298">
        <f t="shared" si="40"/>
        <v>2971</v>
      </c>
      <c r="M298">
        <f t="shared" si="44"/>
        <v>0</v>
      </c>
      <c r="N298">
        <f t="shared" si="45"/>
        <v>3652</v>
      </c>
      <c r="O298">
        <f t="shared" si="46"/>
        <v>1</v>
      </c>
      <c r="P298">
        <f t="shared" si="47"/>
        <v>1</v>
      </c>
      <c r="Q298">
        <f t="shared" si="48"/>
        <v>-1</v>
      </c>
      <c r="S298" t="str">
        <f t="shared" si="41"/>
        <v>='/Users/karel/A/Websites/Excel/[050700000298.xlsx]Blad1'!$B$3</v>
      </c>
      <c r="T298" t="str">
        <f t="shared" si="42"/>
        <v>='/Users/karel/A/Websites/Excel/[050700000298.xlsx]Blad1'!$E$2</v>
      </c>
      <c r="U298" t="str">
        <f t="shared" si="43"/>
        <v>='/Users/karel/A/Websites/Excel/[050700000298.xlsx]Blad1'!$BM$379</v>
      </c>
    </row>
    <row r="299" spans="1:21" x14ac:dyDescent="0.2">
      <c r="A299">
        <f>[299]Blad1!$B$3</f>
        <v>1088426</v>
      </c>
      <c r="B299">
        <f>[299]Blad1!$E$2</f>
        <v>2981</v>
      </c>
      <c r="C299">
        <f>[299]Blad1!$BM$379</f>
        <v>1092077</v>
      </c>
      <c r="L299">
        <f t="shared" si="40"/>
        <v>2981</v>
      </c>
      <c r="M299">
        <f t="shared" si="44"/>
        <v>0</v>
      </c>
      <c r="N299">
        <f t="shared" si="45"/>
        <v>3651</v>
      </c>
      <c r="O299">
        <f t="shared" si="46"/>
        <v>1</v>
      </c>
      <c r="P299">
        <f t="shared" si="47"/>
        <v>-1</v>
      </c>
      <c r="Q299">
        <f t="shared" si="48"/>
        <v>-1</v>
      </c>
      <c r="S299" t="str">
        <f t="shared" si="41"/>
        <v>='/Users/karel/A/Websites/Excel/[050700000299.xlsx]Blad1'!$B$3</v>
      </c>
      <c r="T299" t="str">
        <f t="shared" si="42"/>
        <v>='/Users/karel/A/Websites/Excel/[050700000299.xlsx]Blad1'!$E$2</v>
      </c>
      <c r="U299" t="str">
        <f t="shared" si="43"/>
        <v>='/Users/karel/A/Websites/Excel/[050700000299.xlsx]Blad1'!$BM$379</v>
      </c>
    </row>
    <row r="300" spans="1:21" x14ac:dyDescent="0.2">
      <c r="A300">
        <f>[300]Blad1!$B$3</f>
        <v>1092078</v>
      </c>
      <c r="B300">
        <f>[300]Blad1!$E$2</f>
        <v>2991</v>
      </c>
      <c r="C300">
        <f>[300]Blad1!$BM$379</f>
        <v>1095729</v>
      </c>
      <c r="L300">
        <f t="shared" si="40"/>
        <v>2991</v>
      </c>
      <c r="M300">
        <f t="shared" si="44"/>
        <v>0</v>
      </c>
      <c r="N300">
        <f t="shared" si="45"/>
        <v>3651</v>
      </c>
      <c r="O300">
        <f t="shared" si="46"/>
        <v>1</v>
      </c>
      <c r="P300">
        <f t="shared" si="47"/>
        <v>0</v>
      </c>
      <c r="Q300">
        <f t="shared" si="48"/>
        <v>0</v>
      </c>
      <c r="S300" t="str">
        <f t="shared" si="41"/>
        <v>='/Users/karel/A/Websites/Excel/[050700000300.xlsx]Blad1'!$B$3</v>
      </c>
      <c r="T300" t="str">
        <f t="shared" si="42"/>
        <v>='/Users/karel/A/Websites/Excel/[050700000300.xlsx]Blad1'!$E$2</v>
      </c>
      <c r="U300" t="str">
        <f t="shared" si="43"/>
        <v>='/Users/karel/A/Websites/Excel/[050700000300.xlsx]Blad1'!$BM$379</v>
      </c>
    </row>
    <row r="301" spans="1:21" x14ac:dyDescent="0.2">
      <c r="M301">
        <f>SUM(M1:M300)</f>
        <v>0</v>
      </c>
      <c r="O301">
        <f>SUM(O1:O300)</f>
        <v>299</v>
      </c>
      <c r="P301">
        <f>SUM(P1:P300)</f>
        <v>0</v>
      </c>
    </row>
    <row r="303" spans="1:21" x14ac:dyDescent="0.2">
      <c r="A303">
        <f>MIN(A1:A300)</f>
        <v>1</v>
      </c>
      <c r="B303">
        <f>MIN(B1:B300)</f>
        <v>1</v>
      </c>
      <c r="C303">
        <f>MIN(C1:C300)</f>
        <v>3652</v>
      </c>
      <c r="L303">
        <f>MIN(L1:L300)</f>
        <v>1</v>
      </c>
      <c r="M303">
        <f>MIN(M1:M300)</f>
        <v>0</v>
      </c>
      <c r="N303">
        <f>MIN(N1:N300)</f>
        <v>3641</v>
      </c>
      <c r="O303">
        <f>MIN(O1:O300)</f>
        <v>1</v>
      </c>
      <c r="P303">
        <f>MIN(P1:P300)</f>
        <v>-11</v>
      </c>
      <c r="Q303">
        <f>MIN(Q1:Q300)</f>
        <v>-121</v>
      </c>
    </row>
    <row r="304" spans="1:21" x14ac:dyDescent="0.2">
      <c r="A304">
        <f>MAX(A1:A300)</f>
        <v>1092078</v>
      </c>
      <c r="B304">
        <f>MAX(B1:B300)</f>
        <v>2991</v>
      </c>
      <c r="C304">
        <f>MAX(C1:C300)</f>
        <v>1095729</v>
      </c>
      <c r="L304">
        <f>MAX(L1:L300)</f>
        <v>2991</v>
      </c>
      <c r="M304">
        <f>MAX(M1:M300)</f>
        <v>0</v>
      </c>
      <c r="N304">
        <f>MAX(N1:N300)</f>
        <v>3652</v>
      </c>
      <c r="O304">
        <f>MAX(O1:O300)</f>
        <v>1</v>
      </c>
      <c r="P304">
        <f>MAX(P1:P300)</f>
        <v>11</v>
      </c>
      <c r="Q304">
        <f>MAX(Q1:Q300)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2021-05-12T16:59:35Z</dcterms:created>
  <dcterms:modified xsi:type="dcterms:W3CDTF">2021-05-15T13:06:48Z</dcterms:modified>
</cp:coreProperties>
</file>